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320" windowHeight="10140" tabRatio="643"/>
  </bookViews>
  <sheets>
    <sheet name="Śledzenie Odwołań 1" sheetId="4" r:id="rId1"/>
    <sheet name="Śledzenie Odwołań 2" sheetId="5" r:id="rId2"/>
    <sheet name="Śledzenie Odwołań 3" sheetId="6" r:id="rId3"/>
  </sheets>
  <externalReferences>
    <externalReference r:id="rId4"/>
  </externalReferences>
  <definedNames>
    <definedName name="Green">#REF!</definedName>
    <definedName name="Hungary">#REF!</definedName>
    <definedName name="Poland">#REF!</definedName>
    <definedName name="Red">#REF!</definedName>
    <definedName name="Yellow">#REF!</definedName>
  </definedNames>
  <calcPr calcId="124519"/>
</workbook>
</file>

<file path=xl/calcChain.xml><?xml version="1.0" encoding="utf-8"?>
<calcChain xmlns="http://schemas.openxmlformats.org/spreadsheetml/2006/main">
  <c r="G12" i="6"/>
  <c r="H12" s="1"/>
  <c r="F11"/>
  <c r="H25" i="4"/>
  <c r="K14" i="5"/>
  <c r="E16" i="4"/>
  <c r="K14"/>
  <c r="K23"/>
  <c r="L23"/>
  <c r="G9" i="5"/>
  <c r="J7"/>
  <c r="I14"/>
  <c r="G11" i="6"/>
  <c r="H11"/>
  <c r="H13"/>
  <c r="G13"/>
</calcChain>
</file>

<file path=xl/sharedStrings.xml><?xml version="1.0" encoding="utf-8"?>
<sst xmlns="http://schemas.openxmlformats.org/spreadsheetml/2006/main" count="47" uniqueCount="47">
  <si>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</si>
  <si>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</si>
  <si>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</si>
  <si>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</si>
  <si>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</si>
  <si>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</si>
  <si>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</si>
  <si>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</si>
  <si>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</si>
  <si>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</si>
  <si>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</si>
  <si>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</si>
  <si>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</si>
  <si>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</si>
  <si>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</si>
  <si>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</si>
  <si>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</si>
  <si>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region 9</t>
  </si>
  <si>
    <t>region 10</t>
  </si>
  <si>
    <t>region 11</t>
  </si>
  <si>
    <t>region 12</t>
  </si>
  <si>
    <t>region 13</t>
  </si>
  <si>
    <t>region 14</t>
  </si>
  <si>
    <t>region 15</t>
  </si>
  <si>
    <t>region 16</t>
  </si>
  <si>
    <t>region 17</t>
  </si>
  <si>
    <t>region 18</t>
  </si>
  <si>
    <t>region 19</t>
  </si>
  <si>
    <t>region 20</t>
  </si>
  <si>
    <t>region 21</t>
  </si>
  <si>
    <t>suma sprzedaży w regionach objętych promocją</t>
  </si>
  <si>
    <t>Filia 7 sprzedaż</t>
  </si>
  <si>
    <t>produkt 1</t>
  </si>
  <si>
    <t>produkt 2</t>
  </si>
  <si>
    <t>produkt 3</t>
  </si>
  <si>
    <t>produkt 4</t>
  </si>
  <si>
    <t>Filia nr 4</t>
  </si>
  <si>
    <t>Filia nr 5</t>
  </si>
  <si>
    <t>Filia nr 6</t>
  </si>
  <si>
    <t>Filia nr 7</t>
  </si>
  <si>
    <t>sprzedaż</t>
  </si>
  <si>
    <t>średnia sprzedaż filii</t>
  </si>
  <si>
    <r>
      <t xml:space="preserve">suma sprzedaży dla filii od </t>
    </r>
    <r>
      <rPr>
        <b/>
        <sz val="10"/>
        <rFont val="Arial"/>
        <family val="2"/>
        <charset val="238"/>
      </rPr>
      <t>1</t>
    </r>
    <r>
      <rPr>
        <sz val="10"/>
        <rFont val="Arial"/>
        <charset val="238"/>
      </rPr>
      <t xml:space="preserve"> do 7</t>
    </r>
  </si>
  <si>
    <t>Sprzedaż</t>
  </si>
  <si>
    <t>Marża</t>
  </si>
  <si>
    <t>Zysk</t>
  </si>
  <si>
    <t>zmiana</t>
  </si>
</sst>
</file>

<file path=xl/styles.xml><?xml version="1.0" encoding="utf-8"?>
<styleSheet xmlns="http://schemas.openxmlformats.org/spreadsheetml/2006/main">
  <numFmts count="4">
    <numFmt numFmtId="43" formatCode="_-* #,##0.00\ _z_ł_-;\-* #,##0.00\ _z_ł_-;_-* &quot;-&quot;??\ _z_ł_-;_-@_-"/>
    <numFmt numFmtId="164" formatCode="0.0"/>
    <numFmt numFmtId="168" formatCode="_-* #,##0\ _z_ł_-;\-* #,##0\ _z_ł_-;_-* &quot;-&quot;??\ _z_ł_-;_-@_-"/>
    <numFmt numFmtId="169" formatCode="0.0%\ \p\."/>
  </numFmts>
  <fonts count="5">
    <font>
      <sz val="10"/>
      <name val="Arial"/>
      <charset val="238"/>
    </font>
    <font>
      <sz val="10"/>
      <name val="Arial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7" fontId="2" fillId="0" borderId="0"/>
    <xf numFmtId="0" fontId="1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164" fontId="0" fillId="0" borderId="1" xfId="0" applyNumberFormat="1" applyBorder="1"/>
    <xf numFmtId="164" fontId="0" fillId="0" borderId="0" xfId="0" applyNumberForma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1" fontId="0" fillId="0" borderId="10" xfId="0" applyNumberFormat="1" applyBorder="1"/>
    <xf numFmtId="168" fontId="0" fillId="0" borderId="1" xfId="3" applyNumberFormat="1" applyFont="1" applyBorder="1"/>
    <xf numFmtId="0" fontId="0" fillId="0" borderId="1" xfId="0" applyBorder="1" applyAlignment="1">
      <alignment horizontal="center"/>
    </xf>
    <xf numFmtId="1" fontId="0" fillId="0" borderId="1" xfId="0" applyNumberFormat="1" applyBorder="1"/>
    <xf numFmtId="9" fontId="0" fillId="0" borderId="1" xfId="0" applyNumberFormat="1" applyBorder="1" applyAlignment="1">
      <alignment horizontal="center"/>
    </xf>
    <xf numFmtId="9" fontId="0" fillId="0" borderId="1" xfId="0" applyNumberFormat="1" applyBorder="1"/>
    <xf numFmtId="169" fontId="0" fillId="0" borderId="1" xfId="0" applyNumberFormat="1" applyBorder="1" applyAlignment="1">
      <alignment horizontal="center"/>
    </xf>
  </cellXfs>
  <cellStyles count="4">
    <cellStyle name="Dziesiętny" xfId="3" builtinId="3"/>
    <cellStyle name="Normal_99MoPP" xfId="1"/>
    <cellStyle name="Normalny" xfId="0" builtinId="0"/>
    <cellStyle name="Обычный_Huefs130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eszyt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1"/>
      <sheetName val="Rosja"/>
      <sheetName val="Stany Zjednoczone"/>
    </sheetNames>
    <sheetDataSet>
      <sheetData sheetId="0">
        <row r="8">
          <cell r="Q8">
            <v>542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1"/>
  <dimension ref="C2:L32"/>
  <sheetViews>
    <sheetView showGridLines="0" tabSelected="1" workbookViewId="0">
      <selection activeCell="H25" sqref="H25"/>
    </sheetView>
  </sheetViews>
  <sheetFormatPr defaultRowHeight="12.75"/>
  <cols>
    <col min="4" max="7" width="9.7109375" bestFit="1" customWidth="1"/>
    <col min="8" max="8" width="9.5703125" customWidth="1"/>
    <col min="9" max="12" width="9.7109375" bestFit="1" customWidth="1"/>
  </cols>
  <sheetData>
    <row r="2" spans="3:12">
      <c r="C2" s="1"/>
      <c r="D2" s="16" t="s">
        <v>0</v>
      </c>
      <c r="E2" s="16" t="s">
        <v>1</v>
      </c>
      <c r="F2" s="16" t="s">
        <v>2</v>
      </c>
      <c r="G2" s="16" t="s">
        <v>3</v>
      </c>
      <c r="H2" s="16" t="s">
        <v>4</v>
      </c>
      <c r="I2" s="16" t="s">
        <v>5</v>
      </c>
      <c r="J2" s="16" t="s">
        <v>6</v>
      </c>
      <c r="K2" s="16" t="s">
        <v>7</v>
      </c>
      <c r="L2" s="16" t="s">
        <v>8</v>
      </c>
    </row>
    <row r="3" spans="3:12">
      <c r="C3" s="1" t="s">
        <v>9</v>
      </c>
      <c r="D3" s="15">
        <v>799.1</v>
      </c>
      <c r="E3" s="15">
        <v>601.1</v>
      </c>
      <c r="F3" s="15">
        <v>583.73249499546898</v>
      </c>
      <c r="G3" s="15">
        <v>48.160350500809912</v>
      </c>
      <c r="H3" s="15">
        <v>194.12926845414552</v>
      </c>
      <c r="I3" s="15">
        <v>754.8724881631565</v>
      </c>
      <c r="J3" s="15">
        <v>916.16234502941029</v>
      </c>
      <c r="K3" s="15">
        <v>814.03325036049705</v>
      </c>
      <c r="L3" s="15">
        <v>831.87879044110696</v>
      </c>
    </row>
    <row r="4" spans="3:12">
      <c r="C4" s="1" t="s">
        <v>10</v>
      </c>
      <c r="D4" s="15">
        <v>144.30000000000001</v>
      </c>
      <c r="E4" s="15">
        <v>209.63582029322669</v>
      </c>
      <c r="F4" s="15">
        <v>436.03360336683841</v>
      </c>
      <c r="G4" s="15">
        <v>387.7849330567131</v>
      </c>
      <c r="H4" s="15">
        <v>497.34566571977723</v>
      </c>
      <c r="I4" s="15">
        <v>643.11003393217709</v>
      </c>
      <c r="J4" s="15">
        <v>194.97024791167837</v>
      </c>
      <c r="K4" s="15">
        <v>14.131740593417819</v>
      </c>
      <c r="L4" s="15">
        <v>999.15136795639683</v>
      </c>
    </row>
    <row r="5" spans="3:12">
      <c r="C5" s="1" t="s">
        <v>11</v>
      </c>
      <c r="D5" s="15">
        <v>50.929538978079059</v>
      </c>
      <c r="E5" s="15">
        <v>92.927922110941807</v>
      </c>
      <c r="F5" s="15">
        <v>856.45005155949082</v>
      </c>
      <c r="G5" s="15">
        <v>407.28336575946588</v>
      </c>
      <c r="H5" s="15">
        <v>141.26212371448</v>
      </c>
      <c r="I5" s="15">
        <v>546.6439999080053</v>
      </c>
      <c r="J5" s="15">
        <v>802.05009651979208</v>
      </c>
      <c r="K5" s="15">
        <v>145.32492087810002</v>
      </c>
      <c r="L5" s="15">
        <v>719.22682813211395</v>
      </c>
    </row>
    <row r="6" spans="3:12">
      <c r="C6" s="1" t="s">
        <v>12</v>
      </c>
      <c r="D6" s="15">
        <v>390.32930371443456</v>
      </c>
      <c r="E6" s="15">
        <v>447.37494382015598</v>
      </c>
      <c r="F6" s="15">
        <v>880.6502577517623</v>
      </c>
      <c r="G6" s="15">
        <v>77.508380057655472</v>
      </c>
      <c r="H6" s="15">
        <v>421.1275462344625</v>
      </c>
      <c r="I6" s="15">
        <v>104.95856865645025</v>
      </c>
      <c r="J6" s="15">
        <v>9.4297749979774803</v>
      </c>
      <c r="K6" s="15">
        <v>821.14725513683413</v>
      </c>
      <c r="L6" s="15">
        <v>698.51969884843697</v>
      </c>
    </row>
    <row r="7" spans="3:12">
      <c r="C7" s="1" t="s">
        <v>13</v>
      </c>
      <c r="D7" s="15">
        <v>635.41877946204363</v>
      </c>
      <c r="E7" s="15">
        <v>373.28939049987042</v>
      </c>
      <c r="F7" s="15">
        <v>286.43109922740996</v>
      </c>
      <c r="G7" s="15">
        <v>251.15251239308512</v>
      </c>
      <c r="H7" s="15">
        <v>780.15121248890898</v>
      </c>
      <c r="I7" s="15">
        <v>76.3848535748144</v>
      </c>
      <c r="J7" s="15">
        <v>386.97395825215449</v>
      </c>
      <c r="K7" s="15">
        <v>682.57099440905722</v>
      </c>
      <c r="L7" s="15">
        <v>741.06309135094773</v>
      </c>
    </row>
    <row r="8" spans="3:12">
      <c r="C8" s="1" t="s">
        <v>14</v>
      </c>
      <c r="D8" s="15">
        <v>659.16009673034011</v>
      </c>
      <c r="E8" s="15">
        <v>191.94715765758195</v>
      </c>
      <c r="F8" s="15">
        <v>44.718099779356145</v>
      </c>
      <c r="G8" s="15">
        <v>324.3623551125101</v>
      </c>
      <c r="H8" s="15">
        <v>774.01655996172587</v>
      </c>
      <c r="I8" s="15">
        <v>827.96238411020124</v>
      </c>
      <c r="J8" s="15">
        <v>629.90134628685144</v>
      </c>
      <c r="K8" s="15">
        <v>472.4488831681897</v>
      </c>
      <c r="L8" s="15">
        <v>131.80859479075434</v>
      </c>
    </row>
    <row r="9" spans="3:12">
      <c r="C9" s="1" t="s">
        <v>15</v>
      </c>
      <c r="D9" s="15">
        <v>822.63698867061657</v>
      </c>
      <c r="E9" s="15">
        <v>703.53643999849135</v>
      </c>
      <c r="F9" s="15">
        <v>642.70422518363284</v>
      </c>
      <c r="G9" s="15">
        <v>209.52252845766495</v>
      </c>
      <c r="H9" s="15">
        <v>647.15454997912934</v>
      </c>
      <c r="I9" s="15">
        <v>932.07898272744603</v>
      </c>
      <c r="J9" s="15">
        <v>159.0163662476387</v>
      </c>
      <c r="K9" s="15">
        <v>911.05991805974566</v>
      </c>
      <c r="L9" s="15">
        <v>730.78226476174814</v>
      </c>
    </row>
    <row r="10" spans="3:12">
      <c r="C10" s="1" t="s">
        <v>16</v>
      </c>
      <c r="D10" s="15">
        <v>505.12571047133468</v>
      </c>
      <c r="E10" s="15">
        <v>449.13942661850047</v>
      </c>
      <c r="F10" s="15">
        <v>223.94922512832326</v>
      </c>
      <c r="G10" s="15">
        <v>616.66698526283903</v>
      </c>
      <c r="H10" s="15">
        <v>497.78926634210484</v>
      </c>
      <c r="I10" s="15">
        <v>999.71174581175592</v>
      </c>
      <c r="J10" s="15">
        <v>841.71753383852274</v>
      </c>
      <c r="K10" s="15">
        <v>380.38261725494135</v>
      </c>
      <c r="L10" s="15">
        <v>949.0110607792908</v>
      </c>
    </row>
    <row r="11" spans="3:12">
      <c r="C11" s="1" t="s">
        <v>17</v>
      </c>
      <c r="D11" s="15">
        <v>329.19273412593509</v>
      </c>
      <c r="E11" s="15">
        <v>448.95491341455784</v>
      </c>
      <c r="F11" s="15">
        <v>397.5316443725809</v>
      </c>
      <c r="G11" s="15">
        <v>369.60638311729286</v>
      </c>
      <c r="H11" s="15">
        <v>115.61559493337859</v>
      </c>
      <c r="I11" s="15">
        <v>672.08484071108171</v>
      </c>
      <c r="J11" s="15">
        <v>756.54762353402111</v>
      </c>
      <c r="K11" s="15">
        <v>265.53772762184201</v>
      </c>
      <c r="L11" s="15">
        <v>57.34997411051279</v>
      </c>
    </row>
    <row r="12" spans="3:12">
      <c r="C12" s="1" t="s">
        <v>18</v>
      </c>
      <c r="D12" s="15">
        <v>213.16885080844571</v>
      </c>
      <c r="E12" s="15">
        <v>445.42273934612405</v>
      </c>
      <c r="F12" s="15">
        <v>708.05011828410125</v>
      </c>
      <c r="G12" s="15">
        <v>971.53866815836261</v>
      </c>
      <c r="H12" s="15">
        <v>692.58698327959053</v>
      </c>
      <c r="I12" s="15">
        <v>108.08978885891207</v>
      </c>
      <c r="J12" s="15">
        <v>761.14338337546462</v>
      </c>
      <c r="K12" s="15">
        <v>400.49513043793985</v>
      </c>
      <c r="L12" s="15">
        <v>474.00303100705111</v>
      </c>
    </row>
    <row r="13" spans="3:12">
      <c r="C13" s="1" t="s">
        <v>19</v>
      </c>
      <c r="D13" s="15">
        <v>386.23743126225622</v>
      </c>
      <c r="E13" s="15">
        <v>395.09452024886292</v>
      </c>
      <c r="F13" s="15">
        <v>434.61036408288334</v>
      </c>
      <c r="G13" s="15">
        <v>519.71265799726302</v>
      </c>
      <c r="H13" s="15">
        <v>309.34119112063206</v>
      </c>
      <c r="I13" s="15">
        <v>251.16499572761097</v>
      </c>
      <c r="J13" s="15">
        <v>902.75004086737056</v>
      </c>
      <c r="K13" s="15">
        <v>119.47835844607457</v>
      </c>
      <c r="L13" s="15">
        <v>608.28529889838046</v>
      </c>
    </row>
    <row r="14" spans="3:12">
      <c r="C14" s="1" t="s">
        <v>20</v>
      </c>
      <c r="D14" s="15">
        <v>869.79877799719691</v>
      </c>
      <c r="E14" s="15">
        <v>181.24748099445219</v>
      </c>
      <c r="F14" s="15">
        <v>242.83784651509177</v>
      </c>
      <c r="G14" s="15">
        <v>121.81762471628188</v>
      </c>
      <c r="H14" s="15">
        <v>582.21933860434729</v>
      </c>
      <c r="I14" s="15">
        <v>187.45143329453472</v>
      </c>
      <c r="J14" s="15">
        <v>171.85338562558906</v>
      </c>
      <c r="K14" s="15" t="e">
        <f>738.006085490765/P18</f>
        <v>#DIV/0!</v>
      </c>
      <c r="L14" s="15">
        <v>983.4272289100619</v>
      </c>
    </row>
    <row r="15" spans="3:12">
      <c r="C15" s="1" t="s">
        <v>21</v>
      </c>
      <c r="D15" s="15">
        <v>742.61078974541704</v>
      </c>
      <c r="E15" s="15">
        <v>450.14212571738722</v>
      </c>
      <c r="F15" s="15">
        <v>57.143670459781859</v>
      </c>
      <c r="G15" s="15">
        <v>419.31458551763717</v>
      </c>
      <c r="H15" s="15">
        <v>299.87136871467391</v>
      </c>
      <c r="I15" s="15">
        <v>248.03914681239792</v>
      </c>
      <c r="J15" s="15">
        <v>203.78784455992172</v>
      </c>
      <c r="K15" s="15">
        <v>611.74842299117165</v>
      </c>
      <c r="L15" s="15">
        <v>192.58919629631421</v>
      </c>
    </row>
    <row r="16" spans="3:12">
      <c r="C16" s="1" t="s">
        <v>22</v>
      </c>
      <c r="D16" s="15">
        <v>391.89308974089477</v>
      </c>
      <c r="E16" s="15" t="e">
        <f>629.82382610189/M23</f>
        <v>#DIV/0!</v>
      </c>
      <c r="F16" s="15">
        <v>711.12314666414011</v>
      </c>
      <c r="G16" s="15">
        <v>151.75038852007461</v>
      </c>
      <c r="H16" s="15">
        <v>551.89265565272842</v>
      </c>
      <c r="I16" s="15">
        <v>349.09816544543037</v>
      </c>
      <c r="J16" s="15">
        <v>704.40983957171375</v>
      </c>
      <c r="K16" s="15">
        <v>220.36143380092989</v>
      </c>
      <c r="L16" s="15">
        <v>380.968358932287</v>
      </c>
    </row>
    <row r="17" spans="3:12">
      <c r="C17" s="1" t="s">
        <v>23</v>
      </c>
      <c r="D17" s="15">
        <v>993.36134532745984</v>
      </c>
      <c r="E17" s="15">
        <v>701.580073990399</v>
      </c>
      <c r="F17" s="15">
        <v>429.23365970868986</v>
      </c>
      <c r="G17" s="15">
        <v>715.09899904325414</v>
      </c>
      <c r="H17" s="15">
        <v>198.59660379886401</v>
      </c>
      <c r="I17" s="15">
        <v>628.57290864347328</v>
      </c>
      <c r="J17" s="15">
        <v>425.86278755089069</v>
      </c>
      <c r="K17" s="15">
        <v>609.76353729743505</v>
      </c>
      <c r="L17" s="15">
        <v>699.02679810955885</v>
      </c>
    </row>
    <row r="18" spans="3:12">
      <c r="C18" s="1" t="s">
        <v>24</v>
      </c>
      <c r="D18" s="15">
        <v>39.626810959297657</v>
      </c>
      <c r="E18" s="15">
        <v>353.51123397708494</v>
      </c>
      <c r="F18" s="15">
        <v>45.155888951281973</v>
      </c>
      <c r="G18" s="15">
        <v>687.31239054027651</v>
      </c>
      <c r="H18" s="15">
        <v>306.31449605536386</v>
      </c>
      <c r="I18" s="15">
        <v>525.99275972858516</v>
      </c>
      <c r="J18" s="15">
        <v>986.2202944349408</v>
      </c>
      <c r="K18" s="15">
        <v>880.83864555308014</v>
      </c>
      <c r="L18" s="15">
        <v>927.66497679978863</v>
      </c>
    </row>
    <row r="19" spans="3:12">
      <c r="C19" s="1" t="s">
        <v>25</v>
      </c>
      <c r="D19" s="15">
        <v>13.099460983670319</v>
      </c>
      <c r="E19" s="15">
        <v>809.06415072437278</v>
      </c>
      <c r="F19" s="15">
        <v>30.351264064933936</v>
      </c>
      <c r="G19" s="15">
        <v>291.09138171618571</v>
      </c>
      <c r="H19" s="15">
        <v>19.786834659801357</v>
      </c>
      <c r="I19" s="15">
        <v>537.83019390911329</v>
      </c>
      <c r="J19" s="15">
        <v>241.66138140114057</v>
      </c>
      <c r="K19" s="15">
        <v>567.75374060157378</v>
      </c>
      <c r="L19" s="15">
        <v>120.81344805626503</v>
      </c>
    </row>
    <row r="20" spans="3:12">
      <c r="C20" s="1" t="s">
        <v>26</v>
      </c>
      <c r="D20" s="15">
        <v>861.13332062620373</v>
      </c>
      <c r="E20" s="15">
        <v>720.20036057893958</v>
      </c>
      <c r="F20" s="15">
        <v>299.06824576528913</v>
      </c>
      <c r="G20" s="15">
        <v>360.56866090444942</v>
      </c>
      <c r="H20" s="15">
        <v>356.14574259745478</v>
      </c>
      <c r="I20" s="15">
        <v>918.66504960354405</v>
      </c>
      <c r="J20" s="15">
        <v>420.77915640566221</v>
      </c>
      <c r="K20" s="15">
        <v>683.42206000859915</v>
      </c>
      <c r="L20" s="15">
        <v>169.09260480378751</v>
      </c>
    </row>
    <row r="21" spans="3:12">
      <c r="C21" s="1" t="s">
        <v>27</v>
      </c>
      <c r="D21" s="15">
        <v>401.66886994688514</v>
      </c>
      <c r="E21" s="15">
        <v>99.378344452495611</v>
      </c>
      <c r="F21" s="15">
        <v>206.04786795932577</v>
      </c>
      <c r="G21" s="15">
        <v>807.43822853849667</v>
      </c>
      <c r="H21" s="15">
        <v>62.169476575813398</v>
      </c>
      <c r="I21" s="15">
        <v>777.75645106338436</v>
      </c>
      <c r="J21" s="15">
        <v>557.43289349733868</v>
      </c>
      <c r="K21" s="15">
        <v>759.77403736347696</v>
      </c>
      <c r="L21" s="15">
        <v>952.14794670691379</v>
      </c>
    </row>
    <row r="22" spans="3:12">
      <c r="C22" s="1" t="s">
        <v>28</v>
      </c>
      <c r="D22" s="15">
        <v>1.298748358663504</v>
      </c>
      <c r="E22" s="15">
        <v>256.31160860070514</v>
      </c>
      <c r="F22" s="15">
        <v>447.63506752499205</v>
      </c>
      <c r="G22" s="15">
        <v>435.32516294689748</v>
      </c>
      <c r="H22" s="15">
        <v>539.75230148027458</v>
      </c>
      <c r="I22" s="15">
        <v>118.67983777618107</v>
      </c>
      <c r="J22" s="15">
        <v>766.01379987432881</v>
      </c>
      <c r="K22" s="15">
        <v>232.85556578340749</v>
      </c>
      <c r="L22" s="15">
        <v>85.838558844980156</v>
      </c>
    </row>
    <row r="23" spans="3:12">
      <c r="C23" s="1" t="s">
        <v>29</v>
      </c>
      <c r="D23" s="15">
        <v>966.33463043427298</v>
      </c>
      <c r="E23" s="15">
        <v>231.81341655005954</v>
      </c>
      <c r="F23" s="15">
        <v>850.89093813481929</v>
      </c>
      <c r="G23" s="15">
        <v>811.23042206042317</v>
      </c>
      <c r="H23" s="15">
        <v>305.30205541598218</v>
      </c>
      <c r="I23" s="15">
        <v>582.81324036128206</v>
      </c>
      <c r="J23" s="15">
        <v>20.160588150663905</v>
      </c>
      <c r="K23" s="15" t="e">
        <f>#VALUE!</f>
        <v>#VALUE!</v>
      </c>
      <c r="L23" s="15">
        <f>'Śledzenie Odwołań 2'!I14</f>
        <v>148.42857142857142</v>
      </c>
    </row>
    <row r="25" spans="3:12">
      <c r="C25" s="1" t="s">
        <v>30</v>
      </c>
      <c r="D25" s="1"/>
      <c r="E25" s="1"/>
      <c r="F25" s="1"/>
      <c r="G25" s="1"/>
      <c r="H25" s="2" t="e">
        <f>D18+D13+E10+E4+F8+G4+H9+J3+J10+L5+K14+L18+L20</f>
        <v>#DIV/0!</v>
      </c>
    </row>
    <row r="32" spans="3:12">
      <c r="L32" s="3"/>
    </row>
  </sheetData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2" enableFormatConditionsCalculation="0"/>
  <dimension ref="F2:K14"/>
  <sheetViews>
    <sheetView showGridLines="0" workbookViewId="0">
      <selection activeCell="G9" sqref="G9"/>
    </sheetView>
  </sheetViews>
  <sheetFormatPr defaultRowHeight="12.75"/>
  <cols>
    <col min="7" max="10" width="9.7109375" customWidth="1"/>
  </cols>
  <sheetData>
    <row r="2" spans="6:11">
      <c r="G2" s="11" t="s">
        <v>31</v>
      </c>
      <c r="H2" s="12"/>
      <c r="I2" s="12"/>
      <c r="J2" s="13"/>
    </row>
    <row r="3" spans="6:11">
      <c r="G3" s="1" t="s">
        <v>32</v>
      </c>
      <c r="H3" s="1" t="s">
        <v>33</v>
      </c>
      <c r="I3" s="1" t="s">
        <v>34</v>
      </c>
      <c r="J3" s="1" t="s">
        <v>35</v>
      </c>
    </row>
    <row r="4" spans="6:11">
      <c r="G4" s="1">
        <v>100</v>
      </c>
      <c r="H4" s="1">
        <v>20</v>
      </c>
      <c r="I4" s="1">
        <v>2</v>
      </c>
      <c r="J4" s="1">
        <v>3</v>
      </c>
    </row>
    <row r="6" spans="6:11">
      <c r="F6" s="1"/>
      <c r="G6" s="1" t="s">
        <v>36</v>
      </c>
      <c r="H6" s="1" t="s">
        <v>37</v>
      </c>
      <c r="I6" s="1" t="s">
        <v>38</v>
      </c>
      <c r="J6" s="1" t="s">
        <v>39</v>
      </c>
    </row>
    <row r="7" spans="6:11">
      <c r="F7" s="1" t="s">
        <v>40</v>
      </c>
      <c r="G7" s="1">
        <v>123</v>
      </c>
      <c r="H7" s="1">
        <v>124</v>
      </c>
      <c r="I7" s="1">
        <v>125</v>
      </c>
      <c r="J7" s="1">
        <f>J4+I4+H4+G4</f>
        <v>125</v>
      </c>
    </row>
    <row r="9" spans="6:11">
      <c r="G9" s="4">
        <f>G7+H7+I7+J7+'[1]41'!$Q$8</f>
        <v>1039</v>
      </c>
      <c r="H9" s="5"/>
      <c r="I9" s="6"/>
      <c r="J9" s="7"/>
    </row>
    <row r="10" spans="6:11">
      <c r="G10" s="8" t="s">
        <v>42</v>
      </c>
      <c r="H10" s="9"/>
      <c r="I10" s="10"/>
      <c r="J10" s="7"/>
    </row>
    <row r="13" spans="6:11">
      <c r="G13" s="4"/>
      <c r="H13" s="5"/>
      <c r="I13" s="6"/>
      <c r="J13" s="7"/>
    </row>
    <row r="14" spans="6:11">
      <c r="G14" s="8" t="s">
        <v>41</v>
      </c>
      <c r="H14" s="9"/>
      <c r="I14" s="14">
        <f>G9/7</f>
        <v>148.42857142857142</v>
      </c>
      <c r="J14" s="7"/>
      <c r="K14">
        <f>I14*2</f>
        <v>296.85714285714283</v>
      </c>
    </row>
  </sheetData>
  <mergeCells count="1">
    <mergeCell ref="G2:J2"/>
  </mergeCells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E10:H13"/>
  <sheetViews>
    <sheetView workbookViewId="0">
      <selection activeCell="G13" sqref="G13"/>
    </sheetView>
  </sheetViews>
  <sheetFormatPr defaultRowHeight="12.75"/>
  <sheetData>
    <row r="10" spans="5:8">
      <c r="E10" s="1"/>
      <c r="F10" s="16">
        <v>2009</v>
      </c>
      <c r="G10" s="16">
        <v>2010</v>
      </c>
      <c r="H10" s="16" t="s">
        <v>46</v>
      </c>
    </row>
    <row r="11" spans="5:8">
      <c r="E11" s="1" t="s">
        <v>45</v>
      </c>
      <c r="F11" s="17">
        <f>F12*F13</f>
        <v>419.56</v>
      </c>
      <c r="G11" s="17">
        <f ca="1">G12*G13</f>
        <v>510.87600000000003</v>
      </c>
      <c r="H11" s="18">
        <f ca="1">G11/F11-1</f>
        <v>0.21764705882352953</v>
      </c>
    </row>
    <row r="12" spans="5:8">
      <c r="E12" s="1" t="s">
        <v>44</v>
      </c>
      <c r="F12" s="19">
        <v>0.34</v>
      </c>
      <c r="G12" s="19">
        <f>F12+2%</f>
        <v>0.36000000000000004</v>
      </c>
      <c r="H12" s="20">
        <f>G12-F12</f>
        <v>2.0000000000000018E-2</v>
      </c>
    </row>
    <row r="13" spans="5:8">
      <c r="E13" s="1" t="s">
        <v>43</v>
      </c>
      <c r="F13" s="1">
        <v>1234</v>
      </c>
      <c r="G13" s="17">
        <f ca="1">F13*(1+H13)</f>
        <v>1419.1</v>
      </c>
      <c r="H13" s="18">
        <f ca="1">H11</f>
        <v>0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Śledzenie Odwołań 1</vt:lpstr>
      <vt:lpstr>Śledzenie Odwołań 2</vt:lpstr>
      <vt:lpstr>Śledzenie Odwołań 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Szyperski</dc:creator>
  <cp:lastModifiedBy>Szyperski</cp:lastModifiedBy>
  <dcterms:created xsi:type="dcterms:W3CDTF">2009-02-10T08:04:23Z</dcterms:created>
  <dcterms:modified xsi:type="dcterms:W3CDTF">2009-03-12T23:05:35Z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&gt;&lt;version val=&quot;17286&quot;/&gt;&lt;partner val=&quot;530&quot;/&gt;&lt;CXlWorkbook id=&quot;1&quot;&gt;&lt;m_cxllink/&gt;&lt;/CXlWorkbook&gt;&lt;/root&gt;">
    <vt:bool>false</vt:bool>
  </property>
</Properties>
</file>