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795" windowHeight="5895" activeTab="0"/>
  </bookViews>
  <sheets>
    <sheet name="Wykresy dla Zaawansowanych 1" sheetId="1" r:id="rId1"/>
    <sheet name="Wykresy dla Zaawansowanych 2" sheetId="2" r:id="rId2"/>
    <sheet name="Wykresy dla Zaawansowanych 3" sheetId="3" r:id="rId3"/>
    <sheet name="Wykresy dla Zaawansowanych 4" sheetId="4" r:id="rId4"/>
    <sheet name="Wykresy dla Zaawansowanych 5" sheetId="5" r:id="rId5"/>
    <sheet name="Wykresy dla Zaawansowanych 6" sheetId="6" r:id="rId6"/>
    <sheet name="Wykresy dla Zaawansowanych 7" sheetId="7" r:id="rId7"/>
    <sheet name="Wykresy dla Zaawansowanych 8" sheetId="8" r:id="rId8"/>
  </sheets>
  <externalReferences>
    <externalReference r:id="rId11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<sst xmlns="http://schemas.openxmlformats.org/spreadsheetml/2006/main" count="122" uniqueCount="89">
  <si>
    <t>Plan</t>
  </si>
  <si>
    <t>Wynik</t>
  </si>
  <si>
    <t>Sprzedaż</t>
  </si>
  <si>
    <t>Marża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</si>
  <si>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</si>
  <si>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</si>
  <si>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</si>
  <si>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</si>
  <si>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</si>
  <si>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</si>
  <si>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</si>
  <si>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</si>
  <si>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</si>
  <si>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</si>
  <si>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</si>
  <si>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</si>
  <si>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TOTAL</t>
  </si>
  <si>
    <t>nagłówki</t>
  </si>
  <si>
    <t>baza</t>
  </si>
  <si>
    <t>zmiana</t>
  </si>
  <si>
    <t>wzrost %</t>
  </si>
  <si>
    <t>wzrost $</t>
  </si>
  <si>
    <t>2007</t>
  </si>
  <si>
    <t>brand 4</t>
  </si>
  <si>
    <t>B4</t>
  </si>
  <si>
    <t>brand 1</t>
  </si>
  <si>
    <t>B1</t>
  </si>
  <si>
    <t>brand 5</t>
  </si>
  <si>
    <t>B5</t>
  </si>
  <si>
    <t>brand 6</t>
  </si>
  <si>
    <t>B6</t>
  </si>
  <si>
    <t>brand 2</t>
  </si>
  <si>
    <t>B2</t>
  </si>
  <si>
    <t>brand 10</t>
  </si>
  <si>
    <t>B10</t>
  </si>
  <si>
    <t>brand 9</t>
  </si>
  <si>
    <t>B9</t>
  </si>
  <si>
    <t>brand 8</t>
  </si>
  <si>
    <t>B8</t>
  </si>
  <si>
    <t>brand 7</t>
  </si>
  <si>
    <t>B7</t>
  </si>
  <si>
    <t>brand 3</t>
  </si>
  <si>
    <t>B3</t>
  </si>
  <si>
    <t>2008</t>
  </si>
  <si>
    <t>Wzrost ilości zamówień</t>
  </si>
  <si>
    <t>Wzrost sprzedaży</t>
  </si>
  <si>
    <t xml:space="preserve"> </t>
  </si>
  <si>
    <t>1Q '07</t>
  </si>
  <si>
    <t>styczeń</t>
  </si>
  <si>
    <t>luty</t>
  </si>
  <si>
    <t>marzec</t>
  </si>
  <si>
    <t>2Q '07</t>
  </si>
  <si>
    <t>kwiecień</t>
  </si>
  <si>
    <t>czerwiec</t>
  </si>
  <si>
    <t>3Q '07</t>
  </si>
  <si>
    <t>lipiec</t>
  </si>
  <si>
    <t>sierpień</t>
  </si>
  <si>
    <t>wrzesień</t>
  </si>
  <si>
    <t>4Q '07</t>
  </si>
  <si>
    <t>październik</t>
  </si>
  <si>
    <t>listopad</t>
  </si>
  <si>
    <t>grudzień</t>
  </si>
  <si>
    <t>1Q '08</t>
  </si>
  <si>
    <t>2Q '08</t>
  </si>
  <si>
    <t>3Q '08</t>
  </si>
  <si>
    <t>4Q '08</t>
  </si>
  <si>
    <t>Dane X</t>
  </si>
  <si>
    <t>Dane Y</t>
  </si>
  <si>
    <t>Russia</t>
  </si>
  <si>
    <t>Poland</t>
  </si>
  <si>
    <t>Romania</t>
  </si>
  <si>
    <t>Czech</t>
  </si>
  <si>
    <t>Ukraine</t>
  </si>
  <si>
    <t>Maksimum</t>
  </si>
  <si>
    <t>Wartość</t>
  </si>
  <si>
    <t>Skala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</si>
  <si>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</si>
  <si>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</si>
  <si>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</si>
  <si>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</si>
  <si>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</si>
  <si>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</si>
  <si>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</si>
  <si>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</si>
  <si>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Licznik</t>
  </si>
  <si>
    <t>Strzałka</t>
  </si>
  <si>
    <t>Dana od -10% do 10%</t>
  </si>
  <si>
    <t>Prędkość</t>
  </si>
  <si>
    <t>km/h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</si>
</sst>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.75"/>
      <name val="Arial"/>
      <family val="2"/>
    </font>
    <font>
      <b/>
      <sz val="9"/>
      <name val="Arial"/>
      <family val="2"/>
    </font>
    <font>
      <sz val="9.75"/>
      <name val="Arial"/>
      <family val="0"/>
    </font>
    <font>
      <vertAlign val="superscript"/>
      <sz val="9.75"/>
      <name val="Arial"/>
      <family val="0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0"/>
    </font>
    <font>
      <sz val="12"/>
      <color indexed="9"/>
      <name val="Arial"/>
      <family val="0"/>
    </font>
    <font>
      <sz val="20"/>
      <color indexed="9"/>
      <name val="Bauhaus 93"/>
      <family val="5"/>
    </font>
    <font>
      <sz val="10"/>
      <color indexed="9"/>
      <name val="Bauhaus 93"/>
      <family val="5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3" fontId="0" fillId="0" borderId="5" xfId="0" applyNumberFormat="1" applyBorder="1" applyAlignment="1">
      <alignment horizontal="center"/>
    </xf>
    <xf numFmtId="9" fontId="0" fillId="0" borderId="6" xfId="20" applyBorder="1" applyAlignment="1">
      <alignment horizontal="center"/>
    </xf>
    <xf numFmtId="3" fontId="0" fillId="0" borderId="6" xfId="0" applyNumberFormat="1" applyBorder="1" applyAlignment="1">
      <alignment horizontal="center"/>
    </xf>
    <xf numFmtId="9" fontId="0" fillId="0" borderId="7" xfId="20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3" fontId="0" fillId="0" borderId="9" xfId="0" applyNumberFormat="1" applyBorder="1" applyAlignment="1">
      <alignment horizontal="center"/>
    </xf>
    <xf numFmtId="9" fontId="0" fillId="0" borderId="10" xfId="20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1" xfId="20" applyBorder="1" applyAlignment="1">
      <alignment horizontal="center"/>
    </xf>
    <xf numFmtId="3" fontId="0" fillId="0" borderId="0" xfId="0" applyNumberFormat="1" applyAlignment="1">
      <alignment/>
    </xf>
    <xf numFmtId="9" fontId="0" fillId="0" borderId="10" xfId="20" applyFont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3" fontId="0" fillId="0" borderId="13" xfId="0" applyNumberFormat="1" applyBorder="1" applyAlignment="1">
      <alignment horizontal="center"/>
    </xf>
    <xf numFmtId="9" fontId="0" fillId="0" borderId="14" xfId="20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0" borderId="15" xfId="20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6" fillId="0" borderId="16" xfId="0" applyNumberFormat="1" applyFont="1" applyBorder="1" applyAlignment="1">
      <alignment horizontal="center"/>
    </xf>
    <xf numFmtId="167" fontId="6" fillId="0" borderId="3" xfId="2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7" fontId="6" fillId="0" borderId="2" xfId="2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6" fillId="2" borderId="3" xfId="0" applyFont="1" applyFill="1" applyBorder="1" applyAlignment="1">
      <alignment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 quotePrefix="1">
      <alignment horizontal="right"/>
    </xf>
    <xf numFmtId="3" fontId="0" fillId="3" borderId="0" xfId="0" applyNumberFormat="1" applyFill="1" applyAlignment="1">
      <alignment/>
    </xf>
    <xf numFmtId="0" fontId="6" fillId="2" borderId="18" xfId="0" applyFont="1" applyFill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4" borderId="0" xfId="0" applyNumberFormat="1" applyFill="1" applyAlignment="1">
      <alignment/>
    </xf>
    <xf numFmtId="3" fontId="0" fillId="5" borderId="0" xfId="0" applyNumberFormat="1" applyFill="1" applyAlignment="1">
      <alignment/>
    </xf>
    <xf numFmtId="3" fontId="6" fillId="0" borderId="17" xfId="0" applyNumberFormat="1" applyFont="1" applyBorder="1" applyAlignment="1">
      <alignment horizontal="center"/>
    </xf>
    <xf numFmtId="9" fontId="6" fillId="0" borderId="3" xfId="2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/>
    </xf>
    <xf numFmtId="167" fontId="0" fillId="0" borderId="22" xfId="20" applyNumberFormat="1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/>
    </xf>
    <xf numFmtId="0" fontId="6" fillId="0" borderId="22" xfId="0" applyFont="1" applyBorder="1" applyAlignment="1">
      <alignment/>
    </xf>
    <xf numFmtId="9" fontId="0" fillId="0" borderId="22" xfId="0" applyNumberFormat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9" fontId="2" fillId="6" borderId="0" xfId="0" applyNumberFormat="1" applyFont="1" applyFill="1" applyBorder="1" applyAlignment="1">
      <alignment horizontal="center"/>
    </xf>
    <xf numFmtId="9" fontId="17" fillId="6" borderId="0" xfId="0" applyNumberFormat="1" applyFont="1" applyFill="1" applyBorder="1" applyAlignment="1">
      <alignment horizontal="center"/>
    </xf>
    <xf numFmtId="9" fontId="17" fillId="6" borderId="0" xfId="20" applyFont="1" applyFill="1" applyBorder="1" applyAlignment="1">
      <alignment horizontal="center"/>
    </xf>
    <xf numFmtId="0" fontId="5" fillId="6" borderId="0" xfId="0" applyFont="1" applyFill="1" applyBorder="1" applyAlignment="1">
      <alignment/>
    </xf>
    <xf numFmtId="166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" borderId="0" xfId="0" applyFill="1" applyAlignment="1">
      <alignment/>
    </xf>
    <xf numFmtId="167" fontId="0" fillId="5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5" fillId="6" borderId="24" xfId="0" applyFont="1" applyFill="1" applyBorder="1" applyAlignment="1">
      <alignment/>
    </xf>
    <xf numFmtId="0" fontId="5" fillId="6" borderId="25" xfId="0" applyFont="1" applyFill="1" applyBorder="1" applyAlignment="1">
      <alignment/>
    </xf>
    <xf numFmtId="0" fontId="19" fillId="6" borderId="25" xfId="0" applyFont="1" applyFill="1" applyBorder="1" applyAlignment="1">
      <alignment/>
    </xf>
    <xf numFmtId="0" fontId="5" fillId="6" borderId="26" xfId="0" applyFont="1" applyFill="1" applyBorder="1" applyAlignment="1">
      <alignment/>
    </xf>
    <xf numFmtId="0" fontId="5" fillId="6" borderId="27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19" fillId="6" borderId="0" xfId="0" applyFont="1" applyFill="1" applyBorder="1" applyAlignment="1">
      <alignment/>
    </xf>
    <xf numFmtId="0" fontId="5" fillId="6" borderId="28" xfId="0" applyFont="1" applyFill="1" applyBorder="1" applyAlignment="1">
      <alignment/>
    </xf>
    <xf numFmtId="0" fontId="17" fillId="6" borderId="27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17" fillId="6" borderId="28" xfId="0" applyFont="1" applyFill="1" applyBorder="1" applyAlignment="1">
      <alignment/>
    </xf>
    <xf numFmtId="0" fontId="5" fillId="6" borderId="29" xfId="0" applyFont="1" applyFill="1" applyBorder="1" applyAlignment="1">
      <alignment/>
    </xf>
    <xf numFmtId="0" fontId="5" fillId="6" borderId="30" xfId="0" applyFont="1" applyFill="1" applyBorder="1" applyAlignment="1">
      <alignment/>
    </xf>
    <xf numFmtId="0" fontId="19" fillId="6" borderId="30" xfId="0" applyFont="1" applyFill="1" applyBorder="1" applyAlignment="1">
      <alignment/>
    </xf>
    <xf numFmtId="0" fontId="5" fillId="6" borderId="31" xfId="0" applyFont="1" applyFill="1" applyBorder="1" applyAlignment="1">
      <alignment/>
    </xf>
    <xf numFmtId="0" fontId="5" fillId="6" borderId="0" xfId="0" applyFont="1" applyFill="1" applyAlignment="1">
      <alignment/>
    </xf>
    <xf numFmtId="2" fontId="5" fillId="6" borderId="0" xfId="0" applyNumberFormat="1" applyFont="1" applyFill="1" applyAlignment="1">
      <alignment/>
    </xf>
    <xf numFmtId="164" fontId="5" fillId="6" borderId="0" xfId="0" applyNumberFormat="1" applyFont="1" applyFill="1" applyAlignment="1">
      <alignment horizontal="center"/>
    </xf>
    <xf numFmtId="0" fontId="19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164" fontId="18" fillId="6" borderId="0" xfId="0" applyNumberFormat="1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Sprzedaż i Marża - Plan v Wynik</a:t>
            </a:r>
          </a:p>
        </c:rich>
      </c:tx>
      <c:layout>
        <c:manualLayout>
          <c:xMode val="factor"/>
          <c:yMode val="factor"/>
          <c:x val="-0.016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1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'Wykresy dla Zaawansowanych 1'!$C$3:$C$4</c:f>
              <c:strCache>
                <c:ptCount val="1"/>
                <c:pt idx="0">
                  <c:v>Plan Sprzedaż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dla Zaawansowanych 1'!$B$5:$B$16</c:f>
              <c:strCache/>
            </c:strRef>
          </c:cat>
          <c:val>
            <c:numRef>
              <c:f>'Wykresy dla Zaawansowanych 1'!$C$5:$C$16</c:f>
              <c:numCache/>
            </c:numRef>
          </c:val>
        </c:ser>
        <c:ser>
          <c:idx val="2"/>
          <c:order val="2"/>
          <c:tx>
            <c:strRef>
              <c:f>'Wykresy dla Zaawansowanych 1'!$E$3:$E$4</c:f>
              <c:strCache>
                <c:ptCount val="1"/>
                <c:pt idx="0">
                  <c:v>Wynik Sprzedaż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dla Zaawansowanych 1'!$B$5:$B$16</c:f>
              <c:strCache/>
            </c:strRef>
          </c:cat>
          <c:val>
            <c:numRef>
              <c:f>'Wykresy dla Zaawansowanych 1'!$E$5:$E$16</c:f>
              <c:numCache/>
            </c:numRef>
          </c:val>
        </c:ser>
        <c:axId val="62371904"/>
        <c:axId val="24476225"/>
      </c:barChart>
      <c:lineChart>
        <c:grouping val="standard"/>
        <c:varyColors val="0"/>
        <c:ser>
          <c:idx val="0"/>
          <c:order val="1"/>
          <c:tx>
            <c:strRef>
              <c:f>'Wykresy dla Zaawansowanych 1'!$D$3:$D$4</c:f>
              <c:strCache>
                <c:ptCount val="1"/>
                <c:pt idx="0">
                  <c:v>Plan Marża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'Wykresy dla Zaawansowanych 1'!$B$5:$B$16</c:f>
              <c:strCache/>
            </c:strRef>
          </c:cat>
          <c:val>
            <c:numRef>
              <c:f>'Wykresy dla Zaawansowanych 1'!$D$5:$D$16</c:f>
              <c:numCache/>
            </c:numRef>
          </c:val>
          <c:smooth val="0"/>
        </c:ser>
        <c:ser>
          <c:idx val="3"/>
          <c:order val="3"/>
          <c:tx>
            <c:strRef>
              <c:f>'Wykresy dla Zaawansowanych 1'!$F$3:$F$4</c:f>
              <c:strCache>
                <c:ptCount val="1"/>
                <c:pt idx="0">
                  <c:v>Wynik Marża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'Wykresy dla Zaawansowanych 1'!$B$5:$B$16</c:f>
              <c:strCache/>
            </c:strRef>
          </c:cat>
          <c:val>
            <c:numRef>
              <c:f>'Wykresy dla Zaawansowanych 1'!$F$5:$F$16</c:f>
              <c:numCache/>
            </c:numRef>
          </c:val>
          <c:smooth val="0"/>
        </c:ser>
        <c:axId val="18959434"/>
        <c:axId val="36417179"/>
      </c:line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76225"/>
        <c:crosses val="autoZero"/>
        <c:auto val="0"/>
        <c:lblOffset val="100"/>
        <c:noMultiLvlLbl val="0"/>
      </c:catAx>
      <c:valAx>
        <c:axId val="24476225"/>
        <c:scaling>
          <c:orientation val="minMax"/>
          <c:max val="1600"/>
        </c:scaling>
        <c:axPos val="l"/>
        <c:delete val="0"/>
        <c:numFmt formatCode="General" sourceLinked="1"/>
        <c:majorTickMark val="in"/>
        <c:minorTickMark val="none"/>
        <c:tickLblPos val="nextTo"/>
        <c:crossAx val="62371904"/>
        <c:crossesAt val="1"/>
        <c:crossBetween val="between"/>
        <c:dispUnits/>
      </c:valAx>
      <c:catAx>
        <c:axId val="18959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6417179"/>
        <c:crosses val="autoZero"/>
        <c:auto val="0"/>
        <c:lblOffset val="100"/>
        <c:noMultiLvlLbl val="0"/>
      </c:catAx>
      <c:valAx>
        <c:axId val="36417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59434"/>
        <c:crosses val="max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88025"/>
          <c:w val="0.8695"/>
          <c:h val="0.11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"/>
          <c:y val="0.074"/>
          <c:w val="0.80375"/>
          <c:h val="0.924"/>
        </c:manualLayout>
      </c:layout>
      <c:doughnut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2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6"/>
            <c:spPr>
              <a:noFill/>
              <a:ln w="3175">
                <a:noFill/>
              </a:ln>
            </c:spPr>
          </c:dPt>
          <c:dPt>
            <c:idx val="8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2"/>
            <c:spPr>
              <a:noFill/>
              <a:ln w="3175">
                <a:noFill/>
              </a:ln>
            </c:spPr>
          </c:dPt>
          <c:dPt>
            <c:idx val="14"/>
            <c:spPr>
              <a:noFill/>
              <a:ln w="3175">
                <a:noFill/>
              </a:ln>
            </c:spPr>
          </c:dPt>
          <c:dPt>
            <c:idx val="16"/>
            <c:spPr>
              <a:noFill/>
              <a:ln w="3175">
                <a:noFill/>
              </a:ln>
            </c:spPr>
          </c:dPt>
          <c:dPt>
            <c:idx val="18"/>
            <c:spPr>
              <a:noFill/>
              <a:ln w="3175">
                <a:noFill/>
              </a:ln>
            </c:spPr>
          </c:dPt>
          <c:dPt>
            <c:idx val="20"/>
            <c:spPr>
              <a:noFill/>
              <a:ln w="3175">
                <a:noFill/>
              </a:ln>
            </c:spPr>
          </c:dPt>
          <c:dPt>
            <c:idx val="22"/>
            <c:spPr>
              <a:noFill/>
              <a:ln w="3175">
                <a:noFill/>
              </a:ln>
            </c:spPr>
          </c:dPt>
          <c:dPt>
            <c:idx val="24"/>
            <c:spPr>
              <a:noFill/>
              <a:ln w="3175">
                <a:noFill/>
              </a:ln>
            </c:spPr>
          </c:dPt>
          <c:dPt>
            <c:idx val="26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200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220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280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'Wykresy dla Zaawansowanych 8'!$B$3:$B$33</c:f>
              <c:numCache/>
            </c:numRef>
          </c:val>
        </c:ser>
        <c:firstSliceAng val="150"/>
        <c:holeSize val="60"/>
      </c:doughnutChar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explosion val="2"/>
            <c:spPr>
              <a:noFill/>
              <a:ln w="3175">
                <a:noFill/>
              </a:ln>
            </c:spPr>
          </c:dPt>
          <c:val>
            <c:numRef>
              <c:f>'Wykresy dla Zaawansowanych 8'!$C$3:$C$5</c:f>
              <c:numCache/>
            </c:numRef>
          </c:val>
        </c:ser>
        <c:firstSliceAng val="222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Zmiany Sprzedaży Brandów 2008 v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215"/>
          <c:w val="0.96775"/>
          <c:h val="0.94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noFill/>
              <a:ln w="3175">
                <a:noFill/>
              </a:ln>
            </c:spPr>
          </c:dPt>
          <c:dPt>
            <c:idx val="6"/>
            <c:invertIfNegative val="0"/>
            <c:spPr>
              <a:noFill/>
              <a:ln w="3175">
                <a:noFill/>
              </a:ln>
            </c:spPr>
          </c:dPt>
          <c:dPt>
            <c:idx val="7"/>
            <c:invertIfNegative val="0"/>
            <c:spPr>
              <a:noFill/>
              <a:ln w="3175">
                <a:noFill/>
              </a:ln>
            </c:spPr>
          </c:dPt>
          <c:dPt>
            <c:idx val="8"/>
            <c:invertIfNegative val="0"/>
            <c:spPr>
              <a:noFill/>
              <a:ln w="3175">
                <a:noFill/>
              </a:ln>
            </c:spPr>
          </c:dPt>
          <c:dPt>
            <c:idx val="9"/>
            <c:invertIfNegative val="0"/>
            <c:spPr>
              <a:noFill/>
              <a:ln w="3175">
                <a:noFill/>
              </a:ln>
            </c:spPr>
          </c:dPt>
          <c:dPt>
            <c:idx val="10"/>
            <c:invertIfNegative val="0"/>
            <c:spPr>
              <a:noFill/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dla Zaawansowanych 2'!$H$2:$H$13</c:f>
              <c:strCache/>
            </c:strRef>
          </c:cat>
          <c:val>
            <c:numRef>
              <c:f>'Wykresy dla Zaawansowanych 2'!$I$2:$I$13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00FF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dla Zaawansowanych 2'!$H$2:$H$13</c:f>
              <c:strCache/>
            </c:strRef>
          </c:cat>
          <c:val>
            <c:numRef>
              <c:f>'Wykresy dla Zaawansowanych 2'!$J$2:$J$13</c:f>
              <c:numCache/>
            </c:numRef>
          </c:val>
        </c:ser>
        <c:overlap val="100"/>
        <c:gapWidth val="90"/>
        <c:axId val="59319156"/>
        <c:axId val="64110357"/>
      </c:bar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  <c:min val="3680"/>
        </c:scaling>
        <c:axPos val="l"/>
        <c:delete val="0"/>
        <c:numFmt formatCode="General" sourceLinked="1"/>
        <c:majorTickMark val="out"/>
        <c:minorTickMark val="none"/>
        <c:tickLblPos val="nextTo"/>
        <c:crossAx val="59319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'Wykresy dla Zaawansowanych 3'!$D$4:$D$27</c:f>
              <c:numCache/>
            </c:numRef>
          </c:xVal>
          <c:yVal>
            <c:numRef>
              <c:f>'Wykresy dla Zaawansowanych 3'!$E$4:$E$27</c:f>
              <c:numCache/>
            </c:numRef>
          </c:yVal>
          <c:smooth val="0"/>
        </c:ser>
        <c:axId val="40122302"/>
        <c:axId val="25556399"/>
      </c:scatterChart>
      <c:val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56399"/>
        <c:crosses val="autoZero"/>
        <c:crossBetween val="midCat"/>
        <c:dispUnits/>
      </c:valAx>
      <c:valAx>
        <c:axId val="2555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2230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Przykład wykresu XY z etykietami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0075"/>
          <c:w val="0.95725"/>
          <c:h val="0.86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'Wykresy dla Zaawansowanych 4'!$B$5</c:f>
              <c:strCache>
                <c:ptCount val="1"/>
                <c:pt idx="0">
                  <c:v>Russia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'Wykresy dla Zaawansowanych 4'!$C$5</c:f>
              <c:numCache/>
            </c:numRef>
          </c:xVal>
          <c:yVal>
            <c:numRef>
              <c:f>'Wykresy dla Zaawansowanych 4'!$D$5</c:f>
              <c:numCache/>
            </c:numRef>
          </c:yVal>
          <c:smooth val="0"/>
        </c:ser>
        <c:ser>
          <c:idx val="0"/>
          <c:order val="1"/>
          <c:tx>
            <c:strRef>
              <c:f>'Wykresy dla Zaawansowanych 4'!$B$6</c:f>
              <c:strCache>
                <c:ptCount val="1"/>
                <c:pt idx="0">
                  <c:v>Poland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'Wykresy dla Zaawansowanych 4'!$C$6</c:f>
              <c:numCache/>
            </c:numRef>
          </c:xVal>
          <c:yVal>
            <c:numRef>
              <c:f>'Wykresy dla Zaawansowanych 4'!$D$6</c:f>
              <c:numCache/>
            </c:numRef>
          </c:yVal>
          <c:smooth val="0"/>
        </c:ser>
        <c:ser>
          <c:idx val="2"/>
          <c:order val="2"/>
          <c:tx>
            <c:strRef>
              <c:f>'Wykresy dla Zaawansowanych 4'!$B$7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'Wykresy dla Zaawansowanych 4'!$C$7</c:f>
              <c:numCache/>
            </c:numRef>
          </c:xVal>
          <c:yVal>
            <c:numRef>
              <c:f>'Wykresy dla Zaawansowanych 4'!$D$7</c:f>
              <c:numCache/>
            </c:numRef>
          </c:yVal>
          <c:smooth val="0"/>
        </c:ser>
        <c:ser>
          <c:idx val="3"/>
          <c:order val="3"/>
          <c:tx>
            <c:strRef>
              <c:f>'Wykresy dla Zaawansowanych 4'!$B$8</c:f>
              <c:strCache>
                <c:ptCount val="1"/>
                <c:pt idx="0">
                  <c:v>Czech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'Wykresy dla Zaawansowanych 4'!$C$8</c:f>
              <c:numCache/>
            </c:numRef>
          </c:xVal>
          <c:yVal>
            <c:numRef>
              <c:f>'Wykresy dla Zaawansowanych 4'!$D$8</c:f>
              <c:numCache/>
            </c:numRef>
          </c:yVal>
          <c:smooth val="0"/>
        </c:ser>
        <c:ser>
          <c:idx val="4"/>
          <c:order val="4"/>
          <c:tx>
            <c:strRef>
              <c:f>'Wykresy dla Zaawansowanych 4'!$B$9</c:f>
              <c:strCache>
                <c:ptCount val="1"/>
                <c:pt idx="0">
                  <c:v>Ukraine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'Wykresy dla Zaawansowanych 4'!$C$9</c:f>
              <c:numCache/>
            </c:numRef>
          </c:xVal>
          <c:yVal>
            <c:numRef>
              <c:f>'Wykresy dla Zaawansowanych 4'!$D$9</c:f>
              <c:numCache/>
            </c:numRef>
          </c:yVal>
          <c:smooth val="0"/>
        </c:ser>
        <c:axId val="28681000"/>
        <c:axId val="56802409"/>
      </c:scatterChart>
      <c:val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02409"/>
        <c:crosses val="autoZero"/>
        <c:crossBetween val="midCat"/>
        <c:dispUnits/>
      </c:valAx>
      <c:valAx>
        <c:axId val="56802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6810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21"/>
          <c:w val="0.874"/>
          <c:h val="0.95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25400">
                <a:solidFill/>
              </a:ln>
            </c:spPr>
          </c:dPt>
          <c:val>
            <c:numRef>
              <c:f>'Wykresy dla Zaawansowanych 5'!$C$3</c:f>
              <c:numCache/>
            </c:numRef>
          </c:val>
        </c:ser>
        <c:gapWidth val="110"/>
        <c:axId val="41459634"/>
        <c:axId val="37592387"/>
      </c:barChart>
      <c:barChart>
        <c:barDir val="col"/>
        <c:grouping val="clustered"/>
        <c:varyColors val="0"/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val>
            <c:numRef>
              <c:f>'Wykresy dla Zaawansowanych 5'!$C$4</c:f>
              <c:numCache/>
            </c:numRef>
          </c:val>
        </c:ser>
        <c:axId val="2787164"/>
        <c:axId val="25084477"/>
      </c:barChart>
      <c:catAx>
        <c:axId val="41459634"/>
        <c:scaling>
          <c:orientation val="minMax"/>
        </c:scaling>
        <c:axPos val="b"/>
        <c:delete val="1"/>
        <c:majorTickMark val="none"/>
        <c:minorTickMark val="none"/>
        <c:tickLblPos val="none"/>
        <c:crossAx val="37592387"/>
        <c:crosses val="autoZero"/>
        <c:auto val="0"/>
        <c:lblOffset val="100"/>
        <c:noMultiLvlLbl val="0"/>
      </c:catAx>
      <c:valAx>
        <c:axId val="37592387"/>
        <c:scaling>
          <c:orientation val="minMax"/>
          <c:max val="100"/>
        </c:scaling>
        <c:axPos val="l"/>
        <c:delete val="0"/>
        <c:numFmt formatCode="0\C" sourceLinked="0"/>
        <c:majorTickMark val="in"/>
        <c:minorTickMark val="none"/>
        <c:tickLblPos val="nextTo"/>
        <c:crossAx val="41459634"/>
        <c:crossesAt val="1"/>
        <c:crossBetween val="between"/>
        <c:dispUnits/>
      </c:valAx>
      <c:catAx>
        <c:axId val="2787164"/>
        <c:scaling>
          <c:orientation val="minMax"/>
        </c:scaling>
        <c:axPos val="b"/>
        <c:delete val="1"/>
        <c:majorTickMark val="in"/>
        <c:minorTickMark val="none"/>
        <c:tickLblPos val="nextTo"/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  <c:max val="100"/>
        </c:scaling>
        <c:axPos val="l"/>
        <c:delete val="0"/>
        <c:numFmt formatCode="0\C" sourceLinked="0"/>
        <c:majorTickMark val="in"/>
        <c:minorTickMark val="none"/>
        <c:tickLblPos val="nextTo"/>
        <c:crossAx val="278716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35"/>
          <c:w val="0.971"/>
          <c:h val="0.929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delete val="1"/>
            </c:dLbl>
            <c:delete val="1"/>
          </c:dLbls>
          <c:val>
            <c:numRef>
              <c:f>'Wykresy dla Zaawansowanych 5'!$B$39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</c:spPr>
          </c:dPt>
          <c:val>
            <c:numRef>
              <c:f>'Wykresy dla Zaawansowanych 5'!$B$40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'Wykresy dla Zaawansowanych 5'!$B$41</c:f>
              <c:numCache/>
            </c:numRef>
          </c:val>
        </c:ser>
        <c:overlap val="100"/>
        <c:gapWidth val="50"/>
        <c:axId val="24433702"/>
        <c:axId val="18576727"/>
      </c:barChart>
      <c:barChart>
        <c:barDir val="bar"/>
        <c:grouping val="clustered"/>
        <c:varyColors val="0"/>
        <c:ser>
          <c:idx val="3"/>
          <c:order val="3"/>
          <c:tx>
            <c:strRef>
              <c:f>'Wykresy dla Zaawansowanych 5'!$C$38</c:f>
              <c:strCache>
                <c:ptCount val="1"/>
                <c:pt idx="0">
                  <c:v>Projekt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'Wykresy dla Zaawansowanych 5'!$C$39</c:f>
              <c:numCache/>
            </c:numRef>
          </c:val>
        </c:ser>
        <c:ser>
          <c:idx val="4"/>
          <c:order val="4"/>
          <c:tx>
            <c:strRef>
              <c:f>'Wykresy dla Zaawansowanych 5'!$D$38</c:f>
              <c:strCache>
                <c:ptCount val="1"/>
                <c:pt idx="0">
                  <c:v>Projekt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'Wykresy dla Zaawansowanych 5'!$D$39</c:f>
              <c:numCache/>
            </c:numRef>
          </c:val>
        </c:ser>
        <c:overlap val="-100"/>
        <c:gapWidth val="390"/>
        <c:axId val="32972816"/>
        <c:axId val="28319889"/>
      </c:barChart>
      <c:catAx>
        <c:axId val="244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At val="1"/>
        <c:crossBetween val="between"/>
        <c:dispUnits/>
      </c:valAx>
      <c:catAx>
        <c:axId val="32972816"/>
        <c:scaling>
          <c:orientation val="minMax"/>
        </c:scaling>
        <c:axPos val="l"/>
        <c:delete val="1"/>
        <c:majorTickMark val="in"/>
        <c:minorTickMark val="none"/>
        <c:tickLblPos val="nextTo"/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  <c:max val="1"/>
        </c:scaling>
        <c:axPos val="b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7281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625"/>
          <c:w val="0.982"/>
          <c:h val="0.9355"/>
        </c:manualLayout>
      </c:layout>
      <c:barChart>
        <c:barDir val="col"/>
        <c:grouping val="clustered"/>
        <c:varyColors val="0"/>
        <c:ser>
          <c:idx val="0"/>
          <c:order val="1"/>
          <c:spPr>
            <a:gradFill rotWithShape="1">
              <a:gsLst>
                <a:gs pos="0">
                  <a:srgbClr val="008100"/>
                </a:gs>
                <a:gs pos="50000">
                  <a:srgbClr val="00FF00"/>
                </a:gs>
                <a:gs pos="100000">
                  <a:srgbClr val="0081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8100"/>
                  </a:gs>
                  <a:gs pos="50000">
                    <a:srgbClr val="00FF00"/>
                  </a:gs>
                  <a:gs pos="100000">
                    <a:srgbClr val="008100"/>
                  </a:gs>
                </a:gsLst>
                <a:lin ang="0" scaled="1"/>
              </a:gradFill>
            </c:spPr>
          </c:dPt>
          <c:val>
            <c:numRef>
              <c:f>'Wykresy dla Zaawansowanych 6'!$D$25</c:f>
              <c:numCache/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6'!$E$25</c:f>
              <c:numCache/>
            </c:numRef>
          </c:val>
        </c:ser>
        <c:ser>
          <c:idx val="6"/>
          <c:order val="7"/>
          <c:tx>
            <c:strRef>
              <c:f>'Wykresy dla Zaawansowanych 6'!$F$24</c:f>
              <c:strCache>
                <c:ptCount val="1"/>
                <c:pt idx="0">
                  <c:v>Projekt 3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6'!$F$25</c:f>
              <c:numCache/>
            </c:numRef>
          </c:val>
        </c:ser>
        <c:ser>
          <c:idx val="7"/>
          <c:order val="8"/>
          <c:tx>
            <c:strRef>
              <c:f>'Wykresy dla Zaawansowanych 6'!$G$24</c:f>
              <c:strCache>
                <c:ptCount val="1"/>
                <c:pt idx="0">
                  <c:v>Projekt 4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6'!$G$25</c:f>
              <c:numCache/>
            </c:numRef>
          </c:val>
        </c:ser>
        <c:ser>
          <c:idx val="20"/>
          <c:order val="20"/>
          <c:tx>
            <c:strRef>
              <c:f>'Wykresy dla Zaawansowanych 6'!$H$24</c:f>
              <c:strCache>
                <c:ptCount val="1"/>
                <c:pt idx="0">
                  <c:v>Projekt 5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6'!$H$25</c:f>
              <c:numCache/>
            </c:numRef>
          </c:val>
        </c:ser>
        <c:ser>
          <c:idx val="21"/>
          <c:order val="21"/>
          <c:tx>
            <c:strRef>
              <c:f>'Wykresy dla Zaawansowanych 6'!$I$24</c:f>
              <c:strCache>
                <c:ptCount val="1"/>
                <c:pt idx="0">
                  <c:v>Projekt 6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6'!$I$25</c:f>
              <c:numCache/>
            </c:numRef>
          </c:val>
        </c:ser>
        <c:ser>
          <c:idx val="22"/>
          <c:order val="22"/>
          <c:tx>
            <c:strRef>
              <c:f>'Wykresy dla Zaawansowanych 6'!$J$24</c:f>
              <c:strCache>
                <c:ptCount val="1"/>
                <c:pt idx="0">
                  <c:v>Projekt 7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6'!$J$25</c:f>
              <c:numCache/>
            </c:numRef>
          </c:val>
        </c:ser>
        <c:ser>
          <c:idx val="23"/>
          <c:order val="23"/>
          <c:tx>
            <c:strRef>
              <c:f>'Wykresy dla Zaawansowanych 6'!$K$24</c:f>
              <c:strCache>
                <c:ptCount val="1"/>
                <c:pt idx="0">
                  <c:v>Projekt 8</c:v>
                </c:pt>
              </c:strCache>
            </c:strRef>
          </c:tx>
          <c:spPr>
            <a:gradFill rotWithShape="1">
              <a:gsLst>
                <a:gs pos="0">
                  <a:srgbClr val="007500"/>
                </a:gs>
                <a:gs pos="50000">
                  <a:srgbClr val="00FF00"/>
                </a:gs>
                <a:gs pos="100000">
                  <a:srgbClr val="0075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6'!$K$25</c:f>
              <c:numCache/>
            </c:numRef>
          </c:val>
        </c:ser>
        <c:overlap val="-40"/>
        <c:gapWidth val="110"/>
        <c:axId val="53552410"/>
        <c:axId val="12209643"/>
      </c:barChart>
      <c:barChart>
        <c:barDir val="col"/>
        <c:grouping val="stack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val>
            <c:numRef>
              <c:f>'Wykresy dla Zaawansowanych 6'!$C$26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11"/>
          <c:order val="5"/>
          <c:tx>
            <c:v>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val>
            <c:numRef>
              <c:f>'Wykresy dla Zaawansowanych 6'!$C$26</c:f>
              <c:numCache/>
            </c:numRef>
          </c:val>
        </c:ser>
        <c:ser>
          <c:idx val="5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8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val>
            <c:numRef>
              <c:f>'Wykresy dla Zaawansowanych 6'!$C$26</c:f>
              <c:numCache/>
            </c:numRef>
          </c:val>
        </c:ser>
        <c:ser>
          <c:idx val="9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10"/>
          <c:order val="11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ser>
          <c:idx val="12"/>
          <c:order val="12"/>
          <c:tx>
            <c:v>10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6'!$C$25</c:f>
              <c:numCache/>
            </c:numRef>
          </c:val>
        </c:ser>
        <c:ser>
          <c:idx val="13"/>
          <c:order val="13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ser>
          <c:idx val="14"/>
          <c:order val="14"/>
          <c:tx>
            <c:v>10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6'!$C$25</c:f>
              <c:numCache/>
            </c:numRef>
          </c:val>
        </c:ser>
        <c:ser>
          <c:idx val="15"/>
          <c:order val="15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ser>
          <c:idx val="16"/>
          <c:order val="16"/>
          <c:tx>
            <c:v>10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6'!$C$25</c:f>
              <c:numCache/>
            </c:numRef>
          </c:val>
        </c:ser>
        <c:ser>
          <c:idx val="17"/>
          <c:order val="17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ser>
          <c:idx val="18"/>
          <c:order val="18"/>
          <c:tx>
            <c:v>10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'Wykresy dla Zaawansowanych 6'!$C$25</c:f>
              <c:numCache/>
            </c:numRef>
          </c:val>
        </c:ser>
        <c:ser>
          <c:idx val="19"/>
          <c:order val="19"/>
          <c:tx>
            <c:v>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val>
            <c:numRef>
              <c:f>'Wykresy dla Zaawansowanych 6'!$C$26</c:f>
              <c:numCache/>
            </c:numRef>
          </c:val>
        </c:ser>
        <c:ser>
          <c:idx val="24"/>
          <c:order val="24"/>
          <c:tx>
            <c:v>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25"/>
          <c:order val="25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ser>
          <c:idx val="26"/>
          <c:order val="26"/>
          <c:tx>
            <c:v>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27"/>
          <c:order val="27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ser>
          <c:idx val="28"/>
          <c:order val="28"/>
          <c:tx>
            <c:v>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val>
            <c:numRef>
              <c:f>'Wykresy dla Zaawansowanych 6'!$C$25</c:f>
              <c:numCache/>
            </c:numRef>
          </c:val>
        </c:ser>
        <c:ser>
          <c:idx val="29"/>
          <c:order val="29"/>
          <c:tx>
            <c:v>1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'Wykresy dla Zaawansowanych 6'!$C$26</c:f>
              <c:numCache/>
            </c:numRef>
          </c:val>
        </c:ser>
        <c:overlap val="100"/>
        <c:gapWidth val="0"/>
        <c:axId val="42777924"/>
        <c:axId val="49456997"/>
      </c:barChart>
      <c:catAx>
        <c:axId val="53552410"/>
        <c:scaling>
          <c:orientation val="minMax"/>
        </c:scaling>
        <c:axPos val="b"/>
        <c:delete val="1"/>
        <c:majorTickMark val="out"/>
        <c:minorTickMark val="none"/>
        <c:tickLblPos val="nextTo"/>
        <c:crossAx val="12209643"/>
        <c:crossesAt val="0"/>
        <c:auto val="0"/>
        <c:lblOffset val="100"/>
        <c:noMultiLvlLbl val="0"/>
      </c:catAx>
      <c:valAx>
        <c:axId val="12209643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552410"/>
        <c:crossesAt val="1"/>
        <c:crossBetween val="between"/>
        <c:dispUnits/>
        <c:majorUnit val="0.1"/>
        <c:minorUnit val="0.02"/>
      </c:valAx>
      <c:catAx>
        <c:axId val="427779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456997"/>
        <c:crossesAt val="0.01"/>
        <c:auto val="0"/>
        <c:lblOffset val="100"/>
        <c:noMultiLvlLbl val="0"/>
      </c:catAx>
      <c:valAx>
        <c:axId val="49456997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777924"/>
        <c:crosses val="max"/>
        <c:crossBetween val="between"/>
        <c:dispUnits/>
        <c:majorUnit val="0.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75"/>
          <c:y val="0.075"/>
          <c:w val="0.80375"/>
          <c:h val="0.9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-10%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-5%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'Wykresy dla Zaawansowanych 7'!$B$3:$B$7</c:f>
              <c:numCache/>
            </c:numRef>
          </c:val>
        </c:ser>
        <c:firstSliceAng val="90"/>
        <c:holeSize val="45"/>
      </c:doughnutChart>
      <c:pieChart>
        <c:varyColors val="1"/>
        <c:ser>
          <c:idx val="2"/>
          <c:order val="1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dPt>
            <c:idx val="1"/>
            <c:spPr>
              <a:solidFill>
                <a:srgbClr val="000000"/>
              </a:solidFill>
            </c:spPr>
          </c:dPt>
          <c:dPt>
            <c:idx val="2"/>
            <c:spPr>
              <a:noFill/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'Wykresy dla Zaawansowanych 7'!$C$3:$C$5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75"/>
          <c:y val="0.07475"/>
          <c:w val="0.80375"/>
          <c:h val="0.923"/>
        </c:manualLayout>
      </c:layout>
      <c:doughnutChart>
        <c:varyColors val="1"/>
        <c:firstSliceAng val="150"/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16</xdr:row>
      <xdr:rowOff>95250</xdr:rowOff>
    </xdr:from>
    <xdr:to>
      <xdr:col>14</xdr:col>
      <xdr:colOff>476250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3495675" y="2724150"/>
        <a:ext cx="5124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15</xdr:row>
      <xdr:rowOff>57150</xdr:rowOff>
    </xdr:from>
    <xdr:to>
      <xdr:col>10</xdr:col>
      <xdr:colOff>133350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800100" y="2524125"/>
        <a:ext cx="5076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3</xdr:row>
      <xdr:rowOff>9525</xdr:rowOff>
    </xdr:from>
    <xdr:to>
      <xdr:col>14</xdr:col>
      <xdr:colOff>409575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590925" y="676275"/>
        <a:ext cx="49911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19</xdr:row>
      <xdr:rowOff>0</xdr:rowOff>
    </xdr:from>
    <xdr:to>
      <xdr:col>7</xdr:col>
      <xdr:colOff>295275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523875" y="3076575"/>
        <a:ext cx="3848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</xdr:row>
      <xdr:rowOff>38100</xdr:rowOff>
    </xdr:from>
    <xdr:to>
      <xdr:col>3</xdr:col>
      <xdr:colOff>581025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495300" y="762000"/>
        <a:ext cx="19907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43</xdr:row>
      <xdr:rowOff>9525</xdr:rowOff>
    </xdr:from>
    <xdr:to>
      <xdr:col>11</xdr:col>
      <xdr:colOff>381000</xdr:colOff>
      <xdr:row>59</xdr:row>
      <xdr:rowOff>95250</xdr:rowOff>
    </xdr:to>
    <xdr:graphicFrame>
      <xdr:nvGraphicFramePr>
        <xdr:cNvPr id="2" name="Chart 2"/>
        <xdr:cNvGraphicFramePr/>
      </xdr:nvGraphicFramePr>
      <xdr:xfrm>
        <a:off x="514350" y="6886575"/>
        <a:ext cx="66484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12</xdr:col>
      <xdr:colOff>76200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1171575" y="752475"/>
        <a:ext cx="106870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</xdr:row>
      <xdr:rowOff>38100</xdr:rowOff>
    </xdr:from>
    <xdr:to>
      <xdr:col>12</xdr:col>
      <xdr:colOff>447675</xdr:colOff>
      <xdr:row>26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904875" y="676275"/>
          <a:ext cx="11325225" cy="3829050"/>
        </a:xfrm>
        <a:prstGeom prst="roundRect">
          <a:avLst/>
        </a:prstGeom>
        <a:noFill/>
        <a:ln w="762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20</xdr:row>
      <xdr:rowOff>95250</xdr:rowOff>
    </xdr:from>
    <xdr:to>
      <xdr:col>8</xdr:col>
      <xdr:colOff>352425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523875" y="3333750"/>
        <a:ext cx="47434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18</xdr:row>
      <xdr:rowOff>152400</xdr:rowOff>
    </xdr:from>
    <xdr:to>
      <xdr:col>9</xdr:col>
      <xdr:colOff>133350</xdr:colOff>
      <xdr:row>36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42900" y="3067050"/>
          <a:ext cx="5314950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16</xdr:row>
      <xdr:rowOff>9525</xdr:rowOff>
    </xdr:from>
    <xdr:to>
      <xdr:col>19</xdr:col>
      <xdr:colOff>438150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7305675" y="2600325"/>
        <a:ext cx="475297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8</xdr:row>
      <xdr:rowOff>76200</xdr:rowOff>
    </xdr:from>
    <xdr:to>
      <xdr:col>13</xdr:col>
      <xdr:colOff>276225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286125" y="1381125"/>
        <a:ext cx="4752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0"/>
  <dimension ref="A3:G17"/>
  <sheetViews>
    <sheetView showGridLines="0" tabSelected="1" workbookViewId="0" topLeftCell="A1">
      <selection activeCell="B3" sqref="B3:B4"/>
    </sheetView>
  </sheetViews>
  <sheetFormatPr defaultColWidth="9.140625" defaultRowHeight="12.75"/>
  <cols>
    <col min="1" max="1" width="3.421875" style="1" customWidth="1"/>
    <col min="2" max="2" width="7.7109375" style="0" customWidth="1"/>
    <col min="3" max="3" width="9.57421875" style="0" customWidth="1"/>
    <col min="5" max="5" width="10.00390625" style="0" customWidth="1"/>
  </cols>
  <sheetData>
    <row r="2" ht="13.5" thickBot="1"/>
    <row r="3" spans="2:6" ht="13.5" thickBot="1">
      <c r="B3" s="90"/>
      <c r="C3" s="92" t="s">
        <v>0</v>
      </c>
      <c r="D3" s="93"/>
      <c r="E3" s="92" t="s">
        <v>1</v>
      </c>
      <c r="F3" s="93"/>
    </row>
    <row r="4" spans="2:6" ht="13.5" thickBot="1">
      <c r="B4" s="91"/>
      <c r="C4" s="2" t="s">
        <v>2</v>
      </c>
      <c r="D4" s="4" t="s">
        <v>3</v>
      </c>
      <c r="E4" s="4" t="s">
        <v>2</v>
      </c>
      <c r="F4" s="3" t="s">
        <v>3</v>
      </c>
    </row>
    <row r="5" spans="1:6" ht="12.75">
      <c r="A5" s="1" t="s">
        <v>4</v>
      </c>
      <c r="B5" s="5" t="s">
        <v>4</v>
      </c>
      <c r="C5" s="6">
        <v>889.936082153161</v>
      </c>
      <c r="D5" s="7">
        <v>0.4122399799256765</v>
      </c>
      <c r="E5" s="8">
        <v>841.6598936322627</v>
      </c>
      <c r="F5" s="9">
        <v>0.44302733829917995</v>
      </c>
    </row>
    <row r="6" spans="1:7" ht="12.75">
      <c r="A6" s="1" t="s">
        <v>5</v>
      </c>
      <c r="B6" s="10" t="s">
        <v>5</v>
      </c>
      <c r="C6" s="11">
        <v>761.1044419393155</v>
      </c>
      <c r="D6" s="12">
        <v>0.2994077378600821</v>
      </c>
      <c r="E6" s="13">
        <v>719.5242781966758</v>
      </c>
      <c r="F6" s="14">
        <v>0.283766258440331</v>
      </c>
      <c r="G6" s="15"/>
    </row>
    <row r="7" spans="1:7" ht="12.75">
      <c r="A7" s="1" t="s">
        <v>6</v>
      </c>
      <c r="B7" s="10" t="s">
        <v>6</v>
      </c>
      <c r="C7" s="11">
        <v>539.1839860177131</v>
      </c>
      <c r="D7" s="12">
        <v>0.3679243238661013</v>
      </c>
      <c r="E7" s="13">
        <v>559.263169553135</v>
      </c>
      <c r="F7" s="14">
        <v>0.31068954249040853</v>
      </c>
      <c r="G7" s="15"/>
    </row>
    <row r="8" spans="1:7" ht="12.75">
      <c r="A8" s="1" t="s">
        <v>7</v>
      </c>
      <c r="B8" s="10" t="s">
        <v>7</v>
      </c>
      <c r="C8" s="11">
        <v>578.471198622103</v>
      </c>
      <c r="D8" s="16">
        <v>0.26931548898064284</v>
      </c>
      <c r="E8" s="13">
        <v>555</v>
      </c>
      <c r="F8" s="14">
        <v>0.324262198302305</v>
      </c>
      <c r="G8" s="15"/>
    </row>
    <row r="9" spans="1:7" ht="12.75">
      <c r="A9" s="1" t="s">
        <v>8</v>
      </c>
      <c r="B9" s="10" t="s">
        <v>8</v>
      </c>
      <c r="C9" s="11">
        <v>676.7743676738465</v>
      </c>
      <c r="D9" s="12">
        <v>0.4319480788932971</v>
      </c>
      <c r="E9" s="13">
        <v>645</v>
      </c>
      <c r="F9" s="14">
        <v>0.4213149269376696</v>
      </c>
      <c r="G9" s="15"/>
    </row>
    <row r="10" spans="1:7" ht="12.75">
      <c r="A10" s="1" t="s">
        <v>9</v>
      </c>
      <c r="B10" s="10" t="s">
        <v>9</v>
      </c>
      <c r="C10" s="11">
        <v>477.19762484684463</v>
      </c>
      <c r="D10" s="12">
        <v>0.4466136110707585</v>
      </c>
      <c r="E10" s="13">
        <v>500</v>
      </c>
      <c r="F10" s="14">
        <v>0.37616285485323325</v>
      </c>
      <c r="G10" s="15"/>
    </row>
    <row r="11" spans="1:7" ht="12.75">
      <c r="A11" s="1" t="s">
        <v>10</v>
      </c>
      <c r="B11" s="10" t="s">
        <v>10</v>
      </c>
      <c r="C11" s="11">
        <v>635.8397329698845</v>
      </c>
      <c r="D11" s="12">
        <v>0.2768051259183395</v>
      </c>
      <c r="E11" s="13">
        <v>656.8334121088147</v>
      </c>
      <c r="F11" s="14">
        <v>0.3376629136036664</v>
      </c>
      <c r="G11" s="15"/>
    </row>
    <row r="12" spans="1:7" ht="12.75">
      <c r="A12" s="1" t="s">
        <v>11</v>
      </c>
      <c r="B12" s="10" t="s">
        <v>11</v>
      </c>
      <c r="C12" s="11">
        <v>886.2098765662965</v>
      </c>
      <c r="D12" s="12">
        <v>0.3876724440118008</v>
      </c>
      <c r="E12" s="13">
        <v>844</v>
      </c>
      <c r="F12" s="14">
        <v>0.4297399016077499</v>
      </c>
      <c r="G12" s="15"/>
    </row>
    <row r="13" spans="1:7" ht="12.75">
      <c r="A13" s="1" t="s">
        <v>12</v>
      </c>
      <c r="B13" s="10" t="s">
        <v>12</v>
      </c>
      <c r="C13" s="11">
        <v>613.0137486847244</v>
      </c>
      <c r="D13" s="12">
        <v>0.415603439895316</v>
      </c>
      <c r="E13" s="13">
        <v>648.6832910862497</v>
      </c>
      <c r="F13" s="14">
        <v>0.3178390897116271</v>
      </c>
      <c r="G13" s="15"/>
    </row>
    <row r="14" spans="1:7" ht="12.75">
      <c r="A14" s="1" t="s">
        <v>13</v>
      </c>
      <c r="B14" s="10" t="s">
        <v>13</v>
      </c>
      <c r="C14" s="11">
        <v>787.5567746205697</v>
      </c>
      <c r="D14" s="12">
        <v>0.29594855400778786</v>
      </c>
      <c r="E14" s="13">
        <v>777</v>
      </c>
      <c r="F14" s="14">
        <v>0.31</v>
      </c>
      <c r="G14" s="15"/>
    </row>
    <row r="15" spans="1:7" ht="12.75">
      <c r="A15" s="1" t="s">
        <v>14</v>
      </c>
      <c r="B15" s="10" t="s">
        <v>14</v>
      </c>
      <c r="C15" s="11">
        <v>775.216248615219</v>
      </c>
      <c r="D15" s="12">
        <v>0.4030143104846672</v>
      </c>
      <c r="E15" s="13">
        <v>876</v>
      </c>
      <c r="F15" s="14">
        <v>0.36</v>
      </c>
      <c r="G15" s="15"/>
    </row>
    <row r="16" spans="1:7" ht="13.5" thickBot="1">
      <c r="A16" s="1" t="s">
        <v>15</v>
      </c>
      <c r="B16" s="17" t="s">
        <v>15</v>
      </c>
      <c r="C16" s="18">
        <v>910.91035007021</v>
      </c>
      <c r="D16" s="19">
        <v>0.4257741278057149</v>
      </c>
      <c r="E16" s="20">
        <v>987</v>
      </c>
      <c r="F16" s="21">
        <v>0.33996545789006205</v>
      </c>
      <c r="G16" s="15"/>
    </row>
    <row r="17" spans="2:7" ht="13.5" thickBot="1">
      <c r="B17" s="22" t="s">
        <v>16</v>
      </c>
      <c r="C17" s="23">
        <f>SUM(C5:C16)</f>
        <v>8531.414432779888</v>
      </c>
      <c r="D17" s="24">
        <v>0.3706357691945715</v>
      </c>
      <c r="E17" s="25">
        <f>SUM(E5:E16)</f>
        <v>8609.964044577137</v>
      </c>
      <c r="F17" s="26">
        <v>0.3569177416732836</v>
      </c>
      <c r="G17" s="15"/>
    </row>
  </sheetData>
  <mergeCells count="3">
    <mergeCell ref="B3:B4"/>
    <mergeCell ref="C3:D3"/>
    <mergeCell ref="E3:F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1"/>
  <dimension ref="B1:J13"/>
  <sheetViews>
    <sheetView showGridLines="0" workbookViewId="0" topLeftCell="A1">
      <selection activeCell="D8" sqref="D8"/>
    </sheetView>
  </sheetViews>
  <sheetFormatPr defaultColWidth="9.140625" defaultRowHeight="12.75"/>
  <cols>
    <col min="1" max="1" width="3.421875" style="0" customWidth="1"/>
    <col min="2" max="2" width="9.7109375" style="0" customWidth="1"/>
    <col min="5" max="5" width="9.7109375" style="0" customWidth="1"/>
    <col min="7" max="7" width="3.140625" style="27" customWidth="1"/>
    <col min="8" max="8" width="9.7109375" style="0" customWidth="1"/>
    <col min="9" max="9" width="13.421875" style="0" customWidth="1"/>
    <col min="10" max="10" width="9.57421875" style="0" bestFit="1" customWidth="1"/>
  </cols>
  <sheetData>
    <row r="1" spans="8:10" ht="13.5" thickBot="1">
      <c r="H1" s="28" t="s">
        <v>17</v>
      </c>
      <c r="I1" s="28" t="s">
        <v>18</v>
      </c>
      <c r="J1" s="28" t="s">
        <v>19</v>
      </c>
    </row>
    <row r="2" spans="2:10" ht="13.5" thickBot="1">
      <c r="B2" s="29"/>
      <c r="C2" s="30">
        <v>2007</v>
      </c>
      <c r="D2" s="31">
        <v>2008</v>
      </c>
      <c r="E2" s="4" t="s">
        <v>20</v>
      </c>
      <c r="F2" s="4" t="s">
        <v>21</v>
      </c>
      <c r="G2" s="32"/>
      <c r="H2" s="33" t="s">
        <v>22</v>
      </c>
      <c r="I2" s="34">
        <f>C13</f>
        <v>3707.186218240143</v>
      </c>
      <c r="J2">
        <v>0</v>
      </c>
    </row>
    <row r="3" spans="2:10" ht="12.75">
      <c r="B3" s="35" t="s">
        <v>23</v>
      </c>
      <c r="C3" s="6">
        <v>495.62905156357266</v>
      </c>
      <c r="D3" s="36">
        <v>523</v>
      </c>
      <c r="E3" s="7">
        <v>0.11978908066250038</v>
      </c>
      <c r="F3" s="8">
        <v>27.37094843642734</v>
      </c>
      <c r="G3" s="37"/>
      <c r="H3" s="28" t="s">
        <v>24</v>
      </c>
      <c r="I3" s="34">
        <f aca="true" t="shared" si="0" ref="I3:I8">I2+J2</f>
        <v>3707.186218240143</v>
      </c>
      <c r="J3" s="15">
        <f>ABS(F3)</f>
        <v>27.37094843642734</v>
      </c>
    </row>
    <row r="4" spans="2:10" ht="12.75">
      <c r="B4" s="10" t="s">
        <v>25</v>
      </c>
      <c r="C4" s="11">
        <v>798.1855015264538</v>
      </c>
      <c r="D4" s="38">
        <f>C4+22</f>
        <v>820.1855015264538</v>
      </c>
      <c r="E4" s="12">
        <v>0.054466526919705105</v>
      </c>
      <c r="F4" s="13">
        <v>22</v>
      </c>
      <c r="G4" s="37"/>
      <c r="H4" s="28" t="s">
        <v>26</v>
      </c>
      <c r="I4" s="34">
        <f t="shared" si="0"/>
        <v>3734.55716667657</v>
      </c>
      <c r="J4" s="15">
        <f aca="true" t="shared" si="1" ref="J4:J12">ABS(F4)</f>
        <v>22</v>
      </c>
    </row>
    <row r="5" spans="2:10" ht="12.75">
      <c r="B5" s="10" t="s">
        <v>27</v>
      </c>
      <c r="C5" s="11">
        <v>194.98467949054248</v>
      </c>
      <c r="D5" s="38">
        <v>215</v>
      </c>
      <c r="E5" s="12">
        <v>0.1026507342102656</v>
      </c>
      <c r="F5" s="13">
        <v>20.015320509457524</v>
      </c>
      <c r="G5" s="37"/>
      <c r="H5" s="28" t="s">
        <v>28</v>
      </c>
      <c r="I5" s="34">
        <f t="shared" si="0"/>
        <v>3756.55716667657</v>
      </c>
      <c r="J5" s="15">
        <f t="shared" si="1"/>
        <v>20.015320509457524</v>
      </c>
    </row>
    <row r="6" spans="2:10" ht="12.75">
      <c r="B6" s="10" t="s">
        <v>29</v>
      </c>
      <c r="C6" s="11">
        <v>153.37056069196635</v>
      </c>
      <c r="D6" s="38">
        <v>166.66666666666666</v>
      </c>
      <c r="E6" s="12">
        <v>0.08669268674973796</v>
      </c>
      <c r="F6" s="13">
        <v>13.29610597470031</v>
      </c>
      <c r="G6" s="37"/>
      <c r="H6" s="28" t="s">
        <v>30</v>
      </c>
      <c r="I6" s="34">
        <f t="shared" si="0"/>
        <v>3776.5724871860275</v>
      </c>
      <c r="J6" s="15">
        <f t="shared" si="1"/>
        <v>13.29610597470031</v>
      </c>
    </row>
    <row r="7" spans="2:10" ht="12.75">
      <c r="B7" s="10" t="s">
        <v>31</v>
      </c>
      <c r="C7" s="11">
        <v>710.2450683585118</v>
      </c>
      <c r="D7" s="38">
        <v>719.5242781966758</v>
      </c>
      <c r="E7" s="12">
        <v>0.013064800097253304</v>
      </c>
      <c r="F7" s="13">
        <v>9.279209838163979</v>
      </c>
      <c r="G7" s="37"/>
      <c r="H7" s="28" t="s">
        <v>32</v>
      </c>
      <c r="I7" s="34">
        <f t="shared" si="0"/>
        <v>3789.868593160728</v>
      </c>
      <c r="J7" s="15">
        <f t="shared" si="1"/>
        <v>9.279209838163979</v>
      </c>
    </row>
    <row r="8" spans="2:10" ht="12.75">
      <c r="B8" s="10" t="s">
        <v>33</v>
      </c>
      <c r="C8" s="11">
        <v>128.02200344875195</v>
      </c>
      <c r="D8" s="38">
        <v>129.5</v>
      </c>
      <c r="E8" s="12">
        <v>0.011544863472158662</v>
      </c>
      <c r="F8" s="13">
        <v>1.4779965512480544</v>
      </c>
      <c r="G8" s="37"/>
      <c r="H8" s="28" t="s">
        <v>34</v>
      </c>
      <c r="I8" s="34">
        <f t="shared" si="0"/>
        <v>3799.147802998892</v>
      </c>
      <c r="J8" s="15">
        <f t="shared" si="1"/>
        <v>1.4779965512480544</v>
      </c>
    </row>
    <row r="9" spans="2:10" ht="12.75">
      <c r="B9" s="10" t="s">
        <v>35</v>
      </c>
      <c r="C9" s="11">
        <v>116.3836394988654</v>
      </c>
      <c r="D9" s="38">
        <v>108.11388184770829</v>
      </c>
      <c r="E9" s="12">
        <v>-0.07105601514753923</v>
      </c>
      <c r="F9" s="13">
        <v>-8.269757651157121</v>
      </c>
      <c r="G9" s="37"/>
      <c r="H9" s="28" t="s">
        <v>36</v>
      </c>
      <c r="I9" s="39">
        <f>I8+J8-J9</f>
        <v>3792.3560418989828</v>
      </c>
      <c r="J9" s="15">
        <f t="shared" si="1"/>
        <v>8.269757651157121</v>
      </c>
    </row>
    <row r="10" spans="2:10" ht="12.75">
      <c r="B10" s="10" t="s">
        <v>37</v>
      </c>
      <c r="C10" s="11">
        <v>295.1109203884792</v>
      </c>
      <c r="D10" s="38">
        <v>281.3333333333333</v>
      </c>
      <c r="E10" s="12">
        <v>-0.04668613088600482</v>
      </c>
      <c r="F10" s="13">
        <v>-13.777587055145887</v>
      </c>
      <c r="G10" s="37"/>
      <c r="H10" s="28" t="s">
        <v>38</v>
      </c>
      <c r="I10" s="40">
        <f>I9-J10</f>
        <v>3778.578454843837</v>
      </c>
      <c r="J10" s="15">
        <f t="shared" si="1"/>
        <v>13.777587055145887</v>
      </c>
    </row>
    <row r="11" spans="2:10" ht="12.75">
      <c r="B11" s="10" t="s">
        <v>39</v>
      </c>
      <c r="C11" s="11">
        <v>235.59074641718414</v>
      </c>
      <c r="D11" s="38">
        <v>218.94447070293825</v>
      </c>
      <c r="E11" s="12">
        <v>-0.07065759571374952</v>
      </c>
      <c r="F11" s="13">
        <v>-16.64627571424589</v>
      </c>
      <c r="G11" s="37"/>
      <c r="H11" s="28" t="s">
        <v>40</v>
      </c>
      <c r="I11" s="40">
        <f>I10-J11</f>
        <v>3761.932179129591</v>
      </c>
      <c r="J11" s="15">
        <f t="shared" si="1"/>
        <v>16.64627571424589</v>
      </c>
    </row>
    <row r="12" spans="2:10" ht="13.5" thickBot="1">
      <c r="B12" s="10" t="s">
        <v>41</v>
      </c>
      <c r="C12" s="11">
        <v>579.6640468558147</v>
      </c>
      <c r="D12" s="38">
        <v>559.263169553135</v>
      </c>
      <c r="E12" s="12">
        <v>-0.03519431196973</v>
      </c>
      <c r="F12" s="13">
        <v>-20.40087730267976</v>
      </c>
      <c r="G12" s="37"/>
      <c r="H12" s="28" t="s">
        <v>42</v>
      </c>
      <c r="I12" s="40">
        <f>I11-J12</f>
        <v>3741.531301826911</v>
      </c>
      <c r="J12" s="15">
        <f t="shared" si="1"/>
        <v>20.40087730267976</v>
      </c>
    </row>
    <row r="13" spans="2:10" ht="13.5" thickBot="1">
      <c r="B13" s="22" t="s">
        <v>16</v>
      </c>
      <c r="C13" s="23">
        <f>SUM(C3:C12)</f>
        <v>3707.186218240143</v>
      </c>
      <c r="D13" s="41">
        <f>SUM(D3:D12)</f>
        <v>3741.531301826911</v>
      </c>
      <c r="E13" s="42">
        <v>0.02368898418441634</v>
      </c>
      <c r="F13" s="25">
        <v>34.345083586768396</v>
      </c>
      <c r="G13" s="43"/>
      <c r="H13" s="33" t="s">
        <v>43</v>
      </c>
      <c r="I13" s="15">
        <f>D13</f>
        <v>3741.531301826911</v>
      </c>
      <c r="J13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6"/>
  <dimension ref="B3:T27"/>
  <sheetViews>
    <sheetView showGridLines="0" workbookViewId="0" topLeftCell="A1">
      <selection activeCell="D8" sqref="D8"/>
    </sheetView>
  </sheetViews>
  <sheetFormatPr defaultColWidth="9.140625" defaultRowHeight="12.75"/>
  <cols>
    <col min="2" max="2" width="13.421875" style="0" bestFit="1" customWidth="1"/>
    <col min="3" max="3" width="7.421875" style="0" bestFit="1" customWidth="1"/>
    <col min="4" max="4" width="11.28125" style="0" customWidth="1"/>
    <col min="5" max="5" width="10.00390625" style="0" customWidth="1"/>
    <col min="6" max="6" width="8.28125" style="0" bestFit="1" customWidth="1"/>
    <col min="7" max="7" width="6.28125" style="0" bestFit="1" customWidth="1"/>
    <col min="8" max="8" width="8.421875" style="0" bestFit="1" customWidth="1"/>
    <col min="9" max="9" width="6.28125" style="0" bestFit="1" customWidth="1"/>
    <col min="10" max="10" width="7.7109375" style="0" bestFit="1" customWidth="1"/>
    <col min="11" max="11" width="8.28125" style="0" bestFit="1" customWidth="1"/>
    <col min="12" max="12" width="10.421875" style="0" bestFit="1" customWidth="1"/>
    <col min="13" max="13" width="7.28125" style="0" bestFit="1" customWidth="1"/>
    <col min="14" max="14" width="8.28125" style="0" bestFit="1" customWidth="1"/>
    <col min="15" max="15" width="7.421875" style="0" bestFit="1" customWidth="1"/>
    <col min="16" max="16" width="6.28125" style="0" bestFit="1" customWidth="1"/>
    <col min="17" max="17" width="7.28125" style="0" bestFit="1" customWidth="1"/>
    <col min="18" max="18" width="8.28125" style="0" bestFit="1" customWidth="1"/>
    <col min="19" max="19" width="6.28125" style="0" bestFit="1" customWidth="1"/>
    <col min="20" max="20" width="8.421875" style="0" bestFit="1" customWidth="1"/>
    <col min="21" max="21" width="6.28125" style="0" bestFit="1" customWidth="1"/>
    <col min="22" max="22" width="7.7109375" style="0" bestFit="1" customWidth="1"/>
    <col min="23" max="23" width="8.28125" style="0" bestFit="1" customWidth="1"/>
    <col min="24" max="24" width="10.421875" style="0" bestFit="1" customWidth="1"/>
    <col min="25" max="25" width="7.28125" style="0" bestFit="1" customWidth="1"/>
  </cols>
  <sheetData>
    <row r="3" spans="2:20" s="46" customFormat="1" ht="27" customHeight="1">
      <c r="B3" s="44"/>
      <c r="C3" s="45"/>
      <c r="D3" s="45" t="s">
        <v>44</v>
      </c>
      <c r="E3" s="45" t="s">
        <v>45</v>
      </c>
      <c r="T3" s="46" t="s">
        <v>46</v>
      </c>
    </row>
    <row r="4" spans="2:5" ht="12.75">
      <c r="B4" s="94" t="s">
        <v>47</v>
      </c>
      <c r="C4" s="47" t="s">
        <v>48</v>
      </c>
      <c r="D4" s="48">
        <v>0.07872905818583373</v>
      </c>
      <c r="E4" s="48">
        <v>0.0780280909662925</v>
      </c>
    </row>
    <row r="5" spans="2:5" ht="12.75">
      <c r="B5" s="94"/>
      <c r="C5" s="47" t="s">
        <v>49</v>
      </c>
      <c r="D5" s="48">
        <v>0.07624998003636205</v>
      </c>
      <c r="E5" s="48">
        <v>0.07700647343816185</v>
      </c>
    </row>
    <row r="6" spans="2:5" ht="12.75">
      <c r="B6" s="94"/>
      <c r="C6" s="47" t="s">
        <v>50</v>
      </c>
      <c r="D6" s="48">
        <v>0.07725431399269234</v>
      </c>
      <c r="E6" s="48">
        <v>0.07702062048983588</v>
      </c>
    </row>
    <row r="7" spans="2:5" ht="12.75">
      <c r="B7" s="94" t="s">
        <v>51</v>
      </c>
      <c r="C7" s="47" t="s">
        <v>52</v>
      </c>
      <c r="D7" s="48">
        <v>0.07718797490398982</v>
      </c>
      <c r="E7" s="48">
        <v>0.0767210213784581</v>
      </c>
    </row>
    <row r="8" spans="2:5" ht="12.75">
      <c r="B8" s="94"/>
      <c r="C8" s="47" t="s">
        <v>8</v>
      </c>
      <c r="D8" s="48">
        <v>0.07668453739395559</v>
      </c>
      <c r="E8" s="48">
        <v>0.07710069370746953</v>
      </c>
    </row>
    <row r="9" spans="2:5" ht="12.75">
      <c r="B9" s="94"/>
      <c r="C9" s="47" t="s">
        <v>53</v>
      </c>
      <c r="D9" s="48">
        <v>0.08132577763224111</v>
      </c>
      <c r="E9" s="48">
        <v>0.0819912232076162</v>
      </c>
    </row>
    <row r="10" spans="2:5" ht="12.75">
      <c r="B10" s="94" t="s">
        <v>54</v>
      </c>
      <c r="C10" s="47" t="s">
        <v>55</v>
      </c>
      <c r="D10" s="48">
        <v>0.07507974243189765</v>
      </c>
      <c r="E10" s="48">
        <v>0.073895414575511</v>
      </c>
    </row>
    <row r="11" spans="2:5" ht="12.75">
      <c r="B11" s="94"/>
      <c r="C11" s="47" t="s">
        <v>56</v>
      </c>
      <c r="D11" s="48">
        <v>0.08184877112399022</v>
      </c>
      <c r="E11" s="48">
        <v>0.08194792169445494</v>
      </c>
    </row>
    <row r="12" spans="2:5" ht="12.75">
      <c r="B12" s="94"/>
      <c r="C12" s="47" t="s">
        <v>57</v>
      </c>
      <c r="D12" s="48">
        <v>0.08478866147156683</v>
      </c>
      <c r="E12" s="48">
        <v>0.0862975202804593</v>
      </c>
    </row>
    <row r="13" spans="2:5" ht="12.75">
      <c r="B13" s="94" t="s">
        <v>58</v>
      </c>
      <c r="C13" s="47" t="s">
        <v>59</v>
      </c>
      <c r="D13" s="48">
        <v>0.07912862386554124</v>
      </c>
      <c r="E13" s="48">
        <v>0.08006373978562589</v>
      </c>
    </row>
    <row r="14" spans="2:5" ht="12.75">
      <c r="B14" s="94"/>
      <c r="C14" s="47" t="s">
        <v>60</v>
      </c>
      <c r="D14" s="48">
        <v>0.07989070248368194</v>
      </c>
      <c r="E14" s="48">
        <v>0.07996029667450763</v>
      </c>
    </row>
    <row r="15" spans="2:5" ht="12.75">
      <c r="B15" s="94"/>
      <c r="C15" s="47" t="s">
        <v>61</v>
      </c>
      <c r="D15" s="48">
        <v>0.07801283264453392</v>
      </c>
      <c r="E15" s="48">
        <v>0.07768862833185526</v>
      </c>
    </row>
    <row r="16" spans="2:5" ht="12.75">
      <c r="B16" s="94" t="s">
        <v>62</v>
      </c>
      <c r="C16" s="47" t="s">
        <v>48</v>
      </c>
      <c r="D16" s="48">
        <v>0.07929466368914431</v>
      </c>
      <c r="E16" s="48">
        <v>0.07879548847165918</v>
      </c>
    </row>
    <row r="17" spans="2:5" ht="12.75">
      <c r="B17" s="94"/>
      <c r="C17" s="47" t="s">
        <v>49</v>
      </c>
      <c r="D17" s="48">
        <v>0.07976449901011383</v>
      </c>
      <c r="E17" s="48">
        <v>0.07991958336826466</v>
      </c>
    </row>
    <row r="18" spans="2:5" ht="12.75">
      <c r="B18" s="94"/>
      <c r="C18" s="47" t="s">
        <v>50</v>
      </c>
      <c r="D18" s="48">
        <v>0.07540589909534925</v>
      </c>
      <c r="E18" s="48">
        <v>0.07620563531458976</v>
      </c>
    </row>
    <row r="19" spans="2:5" ht="12.75">
      <c r="B19" s="94" t="s">
        <v>63</v>
      </c>
      <c r="C19" s="47" t="s">
        <v>52</v>
      </c>
      <c r="D19" s="48">
        <v>0.07772442954719204</v>
      </c>
      <c r="E19" s="48">
        <v>0.07856840692765724</v>
      </c>
    </row>
    <row r="20" spans="2:5" ht="12.75">
      <c r="B20" s="94"/>
      <c r="C20" s="47" t="s">
        <v>8</v>
      </c>
      <c r="D20" s="48">
        <v>0.0819253180664447</v>
      </c>
      <c r="E20" s="48">
        <v>0.08229639507464821</v>
      </c>
    </row>
    <row r="21" spans="2:5" ht="12.75">
      <c r="B21" s="94"/>
      <c r="C21" s="47" t="s">
        <v>53</v>
      </c>
      <c r="D21" s="48">
        <v>0.08362070418377651</v>
      </c>
      <c r="E21" s="48">
        <v>0.08405132862518855</v>
      </c>
    </row>
    <row r="22" spans="2:5" ht="12.75">
      <c r="B22" s="94" t="s">
        <v>64</v>
      </c>
      <c r="C22" s="47" t="s">
        <v>55</v>
      </c>
      <c r="D22" s="48">
        <v>0.08492042419898131</v>
      </c>
      <c r="E22" s="48">
        <v>0.08451262853675592</v>
      </c>
    </row>
    <row r="23" spans="2:5" ht="12.75">
      <c r="B23" s="94"/>
      <c r="C23" s="47" t="s">
        <v>56</v>
      </c>
      <c r="D23" s="48">
        <v>0.08311547834884735</v>
      </c>
      <c r="E23" s="48">
        <v>0.08326565281497296</v>
      </c>
    </row>
    <row r="24" spans="2:5" ht="12.75">
      <c r="B24" s="94"/>
      <c r="C24" s="47" t="s">
        <v>57</v>
      </c>
      <c r="D24" s="48">
        <v>0.08197557682766761</v>
      </c>
      <c r="E24" s="48">
        <v>0.08289916060053049</v>
      </c>
    </row>
    <row r="25" spans="2:5" ht="12.75">
      <c r="B25" s="94" t="s">
        <v>65</v>
      </c>
      <c r="C25" s="47" t="s">
        <v>59</v>
      </c>
      <c r="D25" s="48">
        <v>0.0837187863614077</v>
      </c>
      <c r="E25" s="48">
        <v>0.08465172872833399</v>
      </c>
    </row>
    <row r="26" spans="2:5" ht="12.75">
      <c r="B26" s="94"/>
      <c r="C26" s="47" t="s">
        <v>60</v>
      </c>
      <c r="D26" s="48">
        <v>0.0811386762898166</v>
      </c>
      <c r="E26" s="48">
        <v>0.08064684741116858</v>
      </c>
    </row>
    <row r="27" spans="2:5" ht="12.75">
      <c r="B27" s="94"/>
      <c r="C27" s="47" t="s">
        <v>61</v>
      </c>
      <c r="D27" s="48">
        <v>0.0801386762898166</v>
      </c>
      <c r="E27" s="48">
        <v>0.0810468474111686</v>
      </c>
    </row>
  </sheetData>
  <mergeCells count="8">
    <mergeCell ref="B4:B6"/>
    <mergeCell ref="B7:B9"/>
    <mergeCell ref="B10:B12"/>
    <mergeCell ref="B13:B15"/>
    <mergeCell ref="B16:B18"/>
    <mergeCell ref="B19:B21"/>
    <mergeCell ref="B22:B24"/>
    <mergeCell ref="B25:B2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8"/>
  <dimension ref="B4:D9"/>
  <sheetViews>
    <sheetView showGridLines="0" workbookViewId="0" topLeftCell="A1">
      <selection activeCell="D8" sqref="D8"/>
    </sheetView>
  </sheetViews>
  <sheetFormatPr defaultColWidth="9.140625" defaultRowHeight="12.75"/>
  <cols>
    <col min="2" max="2" width="10.28125" style="0" customWidth="1"/>
    <col min="3" max="4" width="7.140625" style="0" bestFit="1" customWidth="1"/>
  </cols>
  <sheetData>
    <row r="4" spans="2:4" ht="12.75">
      <c r="B4" s="49"/>
      <c r="C4" s="49" t="s">
        <v>66</v>
      </c>
      <c r="D4" s="49" t="s">
        <v>67</v>
      </c>
    </row>
    <row r="5" spans="2:4" ht="12.75">
      <c r="B5" s="49" t="s">
        <v>68</v>
      </c>
      <c r="C5" s="50">
        <v>27.26558715873848</v>
      </c>
      <c r="D5" s="50">
        <v>9.40976884710638</v>
      </c>
    </row>
    <row r="6" spans="2:4" ht="12.75">
      <c r="B6" s="49" t="s">
        <v>69</v>
      </c>
      <c r="C6" s="50">
        <v>46.07671800713777</v>
      </c>
      <c r="D6" s="50">
        <v>6.002779620014804</v>
      </c>
    </row>
    <row r="7" spans="2:4" ht="12.75">
      <c r="B7" s="49" t="s">
        <v>70</v>
      </c>
      <c r="C7" s="50">
        <v>27.059590826962765</v>
      </c>
      <c r="D7" s="50">
        <v>2.5615723202629415</v>
      </c>
    </row>
    <row r="8" spans="2:4" ht="12.75">
      <c r="B8" s="49" t="s">
        <v>71</v>
      </c>
      <c r="C8" s="50">
        <v>12</v>
      </c>
      <c r="D8" s="50">
        <v>4.996406360494401</v>
      </c>
    </row>
    <row r="9" spans="2:4" ht="12.75">
      <c r="B9" s="49" t="s">
        <v>72</v>
      </c>
      <c r="C9" s="50">
        <v>10</v>
      </c>
      <c r="D9" s="50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9"/>
  <dimension ref="B3:D41"/>
  <sheetViews>
    <sheetView showGridLines="0" workbookViewId="0" topLeftCell="A16">
      <selection activeCell="D8" sqref="D8"/>
    </sheetView>
  </sheetViews>
  <sheetFormatPr defaultColWidth="9.140625" defaultRowHeight="12.75"/>
  <cols>
    <col min="2" max="2" width="10.28125" style="0" customWidth="1"/>
  </cols>
  <sheetData>
    <row r="1" ht="6" customHeight="1"/>
    <row r="3" spans="2:3" ht="12.75">
      <c r="B3" s="49" t="s">
        <v>73</v>
      </c>
      <c r="C3" s="51">
        <v>100</v>
      </c>
    </row>
    <row r="4" spans="2:3" ht="12.75">
      <c r="B4" s="49" t="s">
        <v>74</v>
      </c>
      <c r="C4" s="51">
        <v>36.6</v>
      </c>
    </row>
    <row r="38" spans="2:4" ht="12.75">
      <c r="B38" s="52" t="s">
        <v>75</v>
      </c>
      <c r="C38" s="52" t="s">
        <v>76</v>
      </c>
      <c r="D38" s="52" t="s">
        <v>77</v>
      </c>
    </row>
    <row r="39" spans="2:4" ht="12.75">
      <c r="B39" s="53">
        <v>0.5</v>
      </c>
      <c r="C39" s="53">
        <v>0.9</v>
      </c>
      <c r="D39" s="53">
        <v>0.667</v>
      </c>
    </row>
    <row r="40" ht="12.75">
      <c r="B40" s="53">
        <v>0.3</v>
      </c>
    </row>
    <row r="41" ht="12.75">
      <c r="B41" s="53">
        <v>0.2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0"/>
  <dimension ref="B3:M26"/>
  <sheetViews>
    <sheetView showGridLines="0" zoomScale="75" zoomScaleNormal="75" workbookViewId="0" topLeftCell="A1">
      <selection activeCell="D8" sqref="D8"/>
    </sheetView>
  </sheetViews>
  <sheetFormatPr defaultColWidth="9.140625" defaultRowHeight="12.75"/>
  <cols>
    <col min="1" max="1" width="11.28125" style="0" customWidth="1"/>
    <col min="4" max="11" width="16.8515625" style="0" customWidth="1"/>
    <col min="12" max="14" width="12.28125" style="0" customWidth="1"/>
  </cols>
  <sheetData>
    <row r="1" s="54" customFormat="1" ht="24.75" customHeight="1"/>
    <row r="2" s="54" customFormat="1" ht="12.75"/>
    <row r="3" spans="2:13" s="54" customFormat="1" ht="12.7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s="54" customFormat="1" ht="12.7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2:13" s="54" customFormat="1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54" customFormat="1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2:13" s="54" customFormat="1" ht="12.7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2:13" s="54" customFormat="1" ht="12.7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2:13" s="54" customFormat="1" ht="12.75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2:13" s="54" customFormat="1" ht="12.75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s="54" customFormat="1" ht="12.75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s="54" customFormat="1" ht="12.75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2:13" s="54" customFormat="1" ht="12.75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2:13" s="54" customFormat="1" ht="12.75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2:13" s="54" customFormat="1" ht="12.7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2:13" s="54" customFormat="1" ht="12.75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2:13" s="54" customFormat="1" ht="12.75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2:13" s="54" customFormat="1" ht="12.75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2:13" s="54" customFormat="1" ht="12.75"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2:13" s="54" customFormat="1" ht="12.75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2:13" s="54" customFormat="1" ht="12.75"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2:13" s="54" customFormat="1" ht="12.75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  <row r="23" spans="2:13" s="54" customFormat="1" ht="12.7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2:13" s="59" customFormat="1" ht="15.75">
      <c r="B24" s="56"/>
      <c r="C24" s="57" t="s">
        <v>75</v>
      </c>
      <c r="D24" s="58" t="s">
        <v>76</v>
      </c>
      <c r="E24" s="58" t="s">
        <v>77</v>
      </c>
      <c r="F24" s="58" t="s">
        <v>78</v>
      </c>
      <c r="G24" s="58" t="s">
        <v>79</v>
      </c>
      <c r="H24" s="58" t="s">
        <v>80</v>
      </c>
      <c r="I24" s="58" t="s">
        <v>81</v>
      </c>
      <c r="J24" s="58" t="s">
        <v>82</v>
      </c>
      <c r="K24" s="58" t="s">
        <v>83</v>
      </c>
      <c r="L24" s="56"/>
      <c r="M24" s="56"/>
    </row>
    <row r="25" spans="2:13" s="59" customFormat="1" ht="15">
      <c r="B25" s="56">
        <f>C25/1.4</f>
        <v>0.045918367346938785</v>
      </c>
      <c r="C25" s="60">
        <v>0.0642857142857143</v>
      </c>
      <c r="D25" s="61">
        <v>0.22</v>
      </c>
      <c r="E25" s="61">
        <v>0.667</v>
      </c>
      <c r="F25" s="61">
        <v>0.45</v>
      </c>
      <c r="G25" s="61">
        <v>0.75</v>
      </c>
      <c r="H25" s="61">
        <v>0.95</v>
      </c>
      <c r="I25" s="62">
        <v>0.56</v>
      </c>
      <c r="J25" s="62">
        <v>0.44</v>
      </c>
      <c r="K25" s="62">
        <v>0.22</v>
      </c>
      <c r="L25" s="56"/>
      <c r="M25" s="56"/>
    </row>
    <row r="26" spans="2:13" s="54" customFormat="1" ht="15">
      <c r="B26" s="56">
        <f>C26/1.4</f>
        <v>0.015306122448979593</v>
      </c>
      <c r="C26" s="60">
        <v>0.02142857142857143</v>
      </c>
      <c r="D26" s="63"/>
      <c r="E26" s="63"/>
      <c r="F26" s="63"/>
      <c r="G26" s="63"/>
      <c r="H26" s="63"/>
      <c r="I26" s="63"/>
      <c r="J26" s="63"/>
      <c r="K26" s="63"/>
      <c r="L26" s="55"/>
      <c r="M26" s="55"/>
    </row>
    <row r="27" s="54" customFormat="1" ht="12.75"/>
    <row r="28" s="54" customFormat="1" ht="12.75"/>
    <row r="29" s="54" customFormat="1" ht="12.75"/>
    <row r="30" s="54" customFormat="1" ht="12.75"/>
    <row r="31" s="54" customFormat="1" ht="12.75"/>
    <row r="32" s="54" customFormat="1" ht="12.75"/>
    <row r="33" s="54" customFormat="1" ht="12.75"/>
    <row r="34" s="54" customFormat="1" ht="12.75"/>
    <row r="35" s="54" customFormat="1" ht="12.75"/>
    <row r="36" s="54" customFormat="1" ht="12.75"/>
    <row r="37" s="54" customFormat="1" ht="12.75"/>
    <row r="38" s="54" customFormat="1" ht="12.75"/>
    <row r="39" s="54" customFormat="1" ht="12.75"/>
    <row r="40" s="54" customFormat="1" ht="12.75"/>
    <row r="41" s="54" customFormat="1" ht="12.75"/>
    <row r="42" s="54" customFormat="1" ht="12.75"/>
    <row r="43" s="54" customFormat="1" ht="12.75"/>
    <row r="44" s="54" customFormat="1" ht="12.75"/>
    <row r="45" s="54" customFormat="1" ht="12.75"/>
    <row r="46" s="54" customFormat="1" ht="12.75"/>
    <row r="47" s="54" customFormat="1" ht="12.75"/>
    <row r="48" s="54" customFormat="1" ht="12.75"/>
    <row r="49" s="54" customFormat="1" ht="12.75"/>
    <row r="50" s="54" customFormat="1" ht="12.75"/>
    <row r="51" s="54" customFormat="1" ht="12.75"/>
    <row r="52" s="54" customFormat="1" ht="12.75"/>
    <row r="53" s="54" customFormat="1" ht="12.75"/>
    <row r="54" s="54" customFormat="1" ht="12.75"/>
    <row r="55" s="54" customFormat="1" ht="12.75"/>
    <row r="56" s="54" customFormat="1" ht="12.75"/>
    <row r="57" s="54" customFormat="1" ht="12.75"/>
    <row r="58" s="54" customFormat="1" ht="12.75"/>
    <row r="59" s="54" customFormat="1" ht="12.75"/>
    <row r="60" s="54" customFormat="1" ht="12.75"/>
    <row r="61" s="54" customFormat="1" ht="12.75"/>
    <row r="62" s="54" customFormat="1" ht="12.75"/>
    <row r="63" s="54" customFormat="1" ht="12.75"/>
    <row r="64" s="54" customFormat="1" ht="12.75"/>
    <row r="65" s="54" customFormat="1" ht="12.75"/>
    <row r="66" s="54" customFormat="1" ht="12.75"/>
    <row r="67" s="54" customFormat="1" ht="12.75"/>
    <row r="68" s="54" customFormat="1" ht="12.75"/>
    <row r="69" s="54" customFormat="1" ht="12.75"/>
    <row r="70" s="54" customFormat="1" ht="12.75"/>
    <row r="71" s="54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1"/>
  <dimension ref="B2:M7"/>
  <sheetViews>
    <sheetView showGridLines="0" workbookViewId="0" topLeftCell="A1">
      <selection activeCell="D8" sqref="D8"/>
    </sheetView>
  </sheetViews>
  <sheetFormatPr defaultColWidth="9.140625" defaultRowHeight="12.75"/>
  <cols>
    <col min="2" max="2" width="9.7109375" style="0" bestFit="1" customWidth="1"/>
    <col min="11" max="14" width="9.140625" style="27" customWidth="1"/>
  </cols>
  <sheetData>
    <row r="2" spans="2:4" ht="12.75">
      <c r="B2" t="s">
        <v>84</v>
      </c>
      <c r="C2" t="s">
        <v>85</v>
      </c>
      <c r="D2" t="s">
        <v>86</v>
      </c>
    </row>
    <row r="3" spans="2:12" ht="12.75">
      <c r="B3" s="64">
        <v>10</v>
      </c>
      <c r="C3" s="65">
        <f>IF(D4&gt;0,D4*25,10+D4*25)-C4/2</f>
        <v>9.605</v>
      </c>
      <c r="L3" s="66"/>
    </row>
    <row r="4" spans="2:13" ht="12.75">
      <c r="B4" s="67">
        <v>2.5</v>
      </c>
      <c r="C4" s="65">
        <v>0.04</v>
      </c>
      <c r="D4" s="68">
        <v>-0.015</v>
      </c>
      <c r="L4" s="66"/>
      <c r="M4" s="69"/>
    </row>
    <row r="5" spans="2:12" ht="12.75">
      <c r="B5" s="67">
        <v>2.5</v>
      </c>
      <c r="C5" s="65">
        <f>10-C3-C4</f>
        <v>0.3549999999999996</v>
      </c>
      <c r="L5" s="66"/>
    </row>
    <row r="6" ht="12.75">
      <c r="B6" s="67">
        <v>2.5</v>
      </c>
    </row>
    <row r="7" ht="12.75">
      <c r="B7" s="67">
        <v>2.5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2"/>
  <dimension ref="B2:P39"/>
  <sheetViews>
    <sheetView showGridLines="0" workbookViewId="0" topLeftCell="F7">
      <selection activeCell="F7" sqref="F7"/>
    </sheetView>
  </sheetViews>
  <sheetFormatPr defaultColWidth="9.140625" defaultRowHeight="12.75"/>
  <cols>
    <col min="1" max="1" width="6.7109375" style="85" customWidth="1"/>
    <col min="2" max="16384" width="9.140625" style="85" customWidth="1"/>
  </cols>
  <sheetData>
    <row r="2" spans="2:4" ht="12.75">
      <c r="B2" s="85" t="s">
        <v>84</v>
      </c>
      <c r="C2" s="85" t="s">
        <v>85</v>
      </c>
      <c r="D2" s="85" t="s">
        <v>87</v>
      </c>
    </row>
    <row r="3" spans="2:3" ht="12.75">
      <c r="B3" s="85">
        <v>4</v>
      </c>
      <c r="C3" s="86">
        <f>D4*0.96</f>
        <v>91.67999999999999</v>
      </c>
    </row>
    <row r="4" spans="2:11" ht="12.75">
      <c r="B4" s="85">
        <v>0.06</v>
      </c>
      <c r="C4" s="86">
        <v>2</v>
      </c>
      <c r="D4" s="87">
        <v>95.5</v>
      </c>
      <c r="J4" s="88"/>
      <c r="K4" s="88"/>
    </row>
    <row r="5" spans="2:11" ht="12.75">
      <c r="B5" s="85">
        <v>1</v>
      </c>
      <c r="C5" s="86">
        <f>360-C3-C4</f>
        <v>266.32</v>
      </c>
      <c r="J5" s="88"/>
      <c r="K5" s="88"/>
    </row>
    <row r="6" spans="2:11" ht="12.75">
      <c r="B6" s="85">
        <v>0.06</v>
      </c>
      <c r="J6" s="88"/>
      <c r="K6" s="88"/>
    </row>
    <row r="7" spans="2:11" ht="13.5" thickBot="1">
      <c r="B7" s="85">
        <v>1</v>
      </c>
      <c r="J7" s="88"/>
      <c r="K7" s="88"/>
    </row>
    <row r="8" spans="2:15" ht="12.75">
      <c r="B8" s="85">
        <v>0.06</v>
      </c>
      <c r="F8" s="70"/>
      <c r="G8" s="71"/>
      <c r="H8" s="71"/>
      <c r="I8" s="71"/>
      <c r="J8" s="72"/>
      <c r="K8" s="72"/>
      <c r="L8" s="71"/>
      <c r="M8" s="71"/>
      <c r="N8" s="71"/>
      <c r="O8" s="73"/>
    </row>
    <row r="9" spans="2:15" ht="12.75">
      <c r="B9" s="85">
        <v>1</v>
      </c>
      <c r="F9" s="74"/>
      <c r="G9" s="75"/>
      <c r="H9" s="75"/>
      <c r="I9" s="75"/>
      <c r="J9" s="76"/>
      <c r="K9" s="76"/>
      <c r="L9" s="75"/>
      <c r="M9" s="75"/>
      <c r="N9" s="75"/>
      <c r="O9" s="77"/>
    </row>
    <row r="10" spans="2:15" ht="12.75">
      <c r="B10" s="85">
        <v>0.06</v>
      </c>
      <c r="F10" s="74"/>
      <c r="G10" s="75"/>
      <c r="H10" s="75"/>
      <c r="I10" s="75"/>
      <c r="J10" s="76"/>
      <c r="K10" s="76"/>
      <c r="L10" s="75"/>
      <c r="M10" s="75"/>
      <c r="N10" s="75"/>
      <c r="O10" s="77"/>
    </row>
    <row r="11" spans="2:15" ht="12.75">
      <c r="B11" s="85">
        <v>1</v>
      </c>
      <c r="F11" s="74"/>
      <c r="G11" s="75"/>
      <c r="H11" s="75"/>
      <c r="I11" s="75"/>
      <c r="J11" s="76"/>
      <c r="K11" s="76"/>
      <c r="L11" s="75"/>
      <c r="M11" s="75"/>
      <c r="N11" s="75"/>
      <c r="O11" s="77"/>
    </row>
    <row r="12" spans="2:15" ht="12.75">
      <c r="B12" s="85">
        <v>0.06</v>
      </c>
      <c r="F12" s="74"/>
      <c r="G12" s="75"/>
      <c r="H12" s="75"/>
      <c r="I12" s="75"/>
      <c r="J12" s="76"/>
      <c r="K12" s="76"/>
      <c r="L12" s="75"/>
      <c r="M12" s="75"/>
      <c r="N12" s="75"/>
      <c r="O12" s="77"/>
    </row>
    <row r="13" spans="2:15" ht="12.75">
      <c r="B13" s="85">
        <v>1</v>
      </c>
      <c r="F13" s="74"/>
      <c r="G13" s="75"/>
      <c r="H13" s="75"/>
      <c r="I13" s="75"/>
      <c r="J13" s="76"/>
      <c r="K13" s="76"/>
      <c r="L13" s="75"/>
      <c r="M13" s="75"/>
      <c r="N13" s="75"/>
      <c r="O13" s="77"/>
    </row>
    <row r="14" spans="2:15" ht="12.75">
      <c r="B14" s="85">
        <v>0.06</v>
      </c>
      <c r="F14" s="74"/>
      <c r="G14" s="75"/>
      <c r="H14" s="75"/>
      <c r="I14" s="75"/>
      <c r="J14" s="76"/>
      <c r="K14" s="76"/>
      <c r="L14" s="75"/>
      <c r="M14" s="75"/>
      <c r="N14" s="75"/>
      <c r="O14" s="77"/>
    </row>
    <row r="15" spans="2:15" ht="12.75">
      <c r="B15" s="85">
        <v>1</v>
      </c>
      <c r="F15" s="74"/>
      <c r="G15" s="75"/>
      <c r="H15" s="75"/>
      <c r="I15" s="75"/>
      <c r="J15" s="76"/>
      <c r="K15" s="76"/>
      <c r="L15" s="75"/>
      <c r="M15" s="75"/>
      <c r="N15" s="75"/>
      <c r="O15" s="77"/>
    </row>
    <row r="16" spans="2:15" ht="12.75">
      <c r="B16" s="85">
        <v>0.06</v>
      </c>
      <c r="F16" s="74"/>
      <c r="G16" s="75"/>
      <c r="H16" s="75"/>
      <c r="I16" s="75"/>
      <c r="J16" s="76"/>
      <c r="K16" s="76"/>
      <c r="L16" s="75"/>
      <c r="M16" s="75"/>
      <c r="N16" s="75"/>
      <c r="O16" s="77"/>
    </row>
    <row r="17" spans="2:15" ht="12.75">
      <c r="B17" s="85">
        <v>1</v>
      </c>
      <c r="F17" s="74"/>
      <c r="G17" s="75"/>
      <c r="H17" s="75"/>
      <c r="I17" s="75"/>
      <c r="J17" s="76"/>
      <c r="K17" s="76"/>
      <c r="L17" s="75"/>
      <c r="M17" s="75"/>
      <c r="N17" s="75"/>
      <c r="O17" s="77"/>
    </row>
    <row r="18" spans="2:15" ht="12.75">
      <c r="B18" s="85">
        <v>0.06</v>
      </c>
      <c r="F18" s="74"/>
      <c r="G18" s="75"/>
      <c r="H18" s="75"/>
      <c r="I18" s="75"/>
      <c r="J18" s="76"/>
      <c r="K18" s="76"/>
      <c r="L18" s="75"/>
      <c r="M18" s="75"/>
      <c r="N18" s="75"/>
      <c r="O18" s="77"/>
    </row>
    <row r="19" spans="2:15" ht="12.75">
      <c r="B19" s="85">
        <v>1</v>
      </c>
      <c r="F19" s="74"/>
      <c r="G19" s="75"/>
      <c r="H19" s="75"/>
      <c r="I19" s="75"/>
      <c r="J19" s="76"/>
      <c r="K19" s="76"/>
      <c r="L19" s="75"/>
      <c r="M19" s="75"/>
      <c r="N19" s="75"/>
      <c r="O19" s="77"/>
    </row>
    <row r="20" spans="2:15" ht="12.75">
      <c r="B20" s="85">
        <v>0.06</v>
      </c>
      <c r="F20" s="74"/>
      <c r="G20" s="75"/>
      <c r="H20" s="75"/>
      <c r="I20" s="75"/>
      <c r="J20" s="76"/>
      <c r="K20" s="76"/>
      <c r="L20" s="75"/>
      <c r="M20" s="75"/>
      <c r="N20" s="75"/>
      <c r="O20" s="77"/>
    </row>
    <row r="21" spans="2:15" ht="12.75">
      <c r="B21" s="85">
        <v>1</v>
      </c>
      <c r="F21" s="74"/>
      <c r="G21" s="75"/>
      <c r="H21" s="75"/>
      <c r="I21" s="75"/>
      <c r="J21" s="76"/>
      <c r="K21" s="76"/>
      <c r="L21" s="75"/>
      <c r="M21" s="75"/>
      <c r="N21" s="75"/>
      <c r="O21" s="77"/>
    </row>
    <row r="22" spans="2:15" ht="12.75">
      <c r="B22" s="85">
        <v>0.06</v>
      </c>
      <c r="F22" s="74"/>
      <c r="G22" s="75"/>
      <c r="H22" s="75"/>
      <c r="I22" s="75"/>
      <c r="J22" s="76"/>
      <c r="K22" s="76"/>
      <c r="L22" s="75"/>
      <c r="M22" s="75"/>
      <c r="N22" s="75"/>
      <c r="O22" s="77"/>
    </row>
    <row r="23" spans="2:15" ht="12.75">
      <c r="B23" s="85">
        <v>1</v>
      </c>
      <c r="F23" s="74"/>
      <c r="G23" s="75"/>
      <c r="H23" s="75"/>
      <c r="I23" s="75"/>
      <c r="J23" s="76"/>
      <c r="K23" s="76"/>
      <c r="L23" s="75"/>
      <c r="M23" s="75"/>
      <c r="N23" s="75"/>
      <c r="O23" s="77"/>
    </row>
    <row r="24" spans="2:15" ht="12.75">
      <c r="B24" s="85">
        <v>0.06</v>
      </c>
      <c r="F24" s="74"/>
      <c r="G24" s="75"/>
      <c r="H24" s="75"/>
      <c r="I24" s="75"/>
      <c r="J24" s="76"/>
      <c r="K24" s="76"/>
      <c r="L24" s="75"/>
      <c r="M24" s="75"/>
      <c r="N24" s="75"/>
      <c r="O24" s="77"/>
    </row>
    <row r="25" spans="2:15" ht="12.75">
      <c r="B25" s="85">
        <v>1</v>
      </c>
      <c r="F25" s="74"/>
      <c r="G25" s="75"/>
      <c r="H25" s="75"/>
      <c r="I25" s="75"/>
      <c r="J25" s="76"/>
      <c r="K25" s="76"/>
      <c r="L25" s="75"/>
      <c r="M25" s="75"/>
      <c r="N25" s="75"/>
      <c r="O25" s="77"/>
    </row>
    <row r="26" spans="2:15" ht="12.75">
      <c r="B26" s="85">
        <v>0.06</v>
      </c>
      <c r="F26" s="74"/>
      <c r="G26" s="75"/>
      <c r="H26" s="75"/>
      <c r="I26" s="75"/>
      <c r="J26" s="76"/>
      <c r="K26" s="76"/>
      <c r="L26" s="75"/>
      <c r="M26" s="75"/>
      <c r="N26" s="75"/>
      <c r="O26" s="77"/>
    </row>
    <row r="27" spans="2:15" ht="12.75">
      <c r="B27" s="85">
        <v>1</v>
      </c>
      <c r="F27" s="74"/>
      <c r="G27" s="75"/>
      <c r="H27" s="75"/>
      <c r="I27" s="75"/>
      <c r="J27" s="76"/>
      <c r="K27" s="76"/>
      <c r="L27" s="75"/>
      <c r="M27" s="75"/>
      <c r="N27" s="75"/>
      <c r="O27" s="77"/>
    </row>
    <row r="28" spans="2:16" ht="15">
      <c r="B28" s="85">
        <v>0.06</v>
      </c>
      <c r="D28" s="89"/>
      <c r="E28" s="89"/>
      <c r="F28" s="78"/>
      <c r="G28" s="79"/>
      <c r="H28" s="79"/>
      <c r="I28" s="79"/>
      <c r="J28" s="96" t="s">
        <v>88</v>
      </c>
      <c r="K28" s="96"/>
      <c r="L28" s="79"/>
      <c r="M28" s="79"/>
      <c r="N28" s="79"/>
      <c r="O28" s="80"/>
      <c r="P28" s="89"/>
    </row>
    <row r="29" spans="2:15" ht="12.75">
      <c r="B29" s="85">
        <v>1</v>
      </c>
      <c r="F29" s="74"/>
      <c r="G29" s="75"/>
      <c r="H29" s="75"/>
      <c r="I29" s="75"/>
      <c r="J29" s="76"/>
      <c r="K29" s="76"/>
      <c r="L29" s="75"/>
      <c r="M29" s="75"/>
      <c r="N29" s="75"/>
      <c r="O29" s="77"/>
    </row>
    <row r="30" spans="2:15" ht="12.75">
      <c r="B30" s="85">
        <v>0.06</v>
      </c>
      <c r="F30" s="74"/>
      <c r="G30" s="75"/>
      <c r="H30" s="75"/>
      <c r="I30" s="75"/>
      <c r="J30" s="95">
        <f>D4</f>
        <v>95.5</v>
      </c>
      <c r="K30" s="95"/>
      <c r="L30" s="75"/>
      <c r="M30" s="75"/>
      <c r="N30" s="75"/>
      <c r="O30" s="77"/>
    </row>
    <row r="31" spans="2:15" ht="12.75">
      <c r="B31" s="85">
        <v>1</v>
      </c>
      <c r="F31" s="74"/>
      <c r="G31" s="75"/>
      <c r="H31" s="75"/>
      <c r="I31" s="75"/>
      <c r="J31" s="95"/>
      <c r="K31" s="95"/>
      <c r="L31" s="75"/>
      <c r="M31" s="75"/>
      <c r="N31" s="75"/>
      <c r="O31" s="77"/>
    </row>
    <row r="32" spans="2:15" ht="12.75">
      <c r="B32" s="85">
        <v>0.06</v>
      </c>
      <c r="F32" s="74"/>
      <c r="G32" s="75"/>
      <c r="H32" s="75"/>
      <c r="I32" s="75"/>
      <c r="J32" s="76"/>
      <c r="K32" s="76"/>
      <c r="L32" s="75"/>
      <c r="M32" s="75"/>
      <c r="N32" s="75"/>
      <c r="O32" s="77"/>
    </row>
    <row r="33" spans="2:15" ht="12.75">
      <c r="B33" s="85">
        <v>1</v>
      </c>
      <c r="F33" s="74"/>
      <c r="G33" s="75"/>
      <c r="H33" s="75"/>
      <c r="I33" s="75"/>
      <c r="J33" s="76"/>
      <c r="K33" s="76"/>
      <c r="L33" s="75"/>
      <c r="M33" s="75"/>
      <c r="N33" s="75"/>
      <c r="O33" s="77"/>
    </row>
    <row r="34" spans="6:15" ht="12.75">
      <c r="F34" s="74"/>
      <c r="G34" s="75"/>
      <c r="H34" s="75"/>
      <c r="I34" s="75"/>
      <c r="J34" s="76"/>
      <c r="K34" s="76"/>
      <c r="L34" s="75"/>
      <c r="M34" s="75"/>
      <c r="N34" s="75"/>
      <c r="O34" s="77"/>
    </row>
    <row r="35" spans="6:15" ht="13.5" thickBot="1">
      <c r="F35" s="81"/>
      <c r="G35" s="82"/>
      <c r="H35" s="82"/>
      <c r="I35" s="82"/>
      <c r="J35" s="83"/>
      <c r="K35" s="83"/>
      <c r="L35" s="82"/>
      <c r="M35" s="82"/>
      <c r="N35" s="82"/>
      <c r="O35" s="84"/>
    </row>
    <row r="36" spans="10:11" ht="12.75">
      <c r="J36" s="88"/>
      <c r="K36" s="88"/>
    </row>
    <row r="37" spans="10:11" ht="12.75">
      <c r="J37" s="88"/>
      <c r="K37" s="88"/>
    </row>
    <row r="38" spans="10:11" ht="12.75">
      <c r="J38" s="88"/>
      <c r="K38" s="88"/>
    </row>
    <row r="39" spans="10:11" ht="12.75">
      <c r="J39" s="88"/>
      <c r="K39" s="88"/>
    </row>
  </sheetData>
  <mergeCells count="2">
    <mergeCell ref="J30:K31"/>
    <mergeCell ref="J28:K28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2009-04-15T08:21:47Z</dcterms:created>
  <dcterms:modified xsi:type="dcterms:W3CDTF">2009-09-08T14:25:14Z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